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Asus\Politecnico Di Torino Studenti Dropbox\Laura Castellani\TEEEEESIII\TESI\MATERIALE\EXCEL\FdV\"/>
    </mc:Choice>
  </mc:AlternateContent>
  <xr:revisionPtr revIDLastSave="0" documentId="13_ncr:1_{1A6B0A92-3603-49E9-9D48-D8400F7815F5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DATI " sheetId="3" r:id="rId1"/>
    <sheet name="PRIMA ELABORAZIONE" sheetId="1" r:id="rId2"/>
    <sheet name="PESI" sheetId="8" r:id="rId3"/>
    <sheet name="FDV" sheetId="2" r:id="rId4"/>
    <sheet name="LEGENDA" sheetId="9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C8" i="8" l="1"/>
  <c r="C6" i="8"/>
  <c r="C4" i="8"/>
  <c r="H23" i="1" l="1"/>
  <c r="E23" i="1"/>
  <c r="D23" i="1"/>
  <c r="C23" i="1"/>
  <c r="H22" i="1"/>
  <c r="E22" i="1"/>
  <c r="D22" i="1"/>
  <c r="C22" i="1"/>
  <c r="H21" i="1"/>
  <c r="E21" i="1"/>
  <c r="D21" i="1"/>
  <c r="C21" i="1"/>
  <c r="H20" i="1"/>
  <c r="E20" i="1"/>
  <c r="D20" i="1"/>
  <c r="C20" i="1"/>
  <c r="H19" i="1"/>
  <c r="E19" i="1"/>
  <c r="D19" i="1"/>
  <c r="C19" i="1"/>
  <c r="H18" i="1"/>
  <c r="E18" i="1"/>
  <c r="D18" i="1"/>
  <c r="C18" i="1"/>
  <c r="H17" i="1"/>
  <c r="E17" i="1"/>
  <c r="D17" i="1"/>
  <c r="C17" i="1"/>
  <c r="H16" i="1"/>
  <c r="E16" i="1"/>
  <c r="D16" i="1"/>
  <c r="C16" i="1"/>
  <c r="H15" i="1"/>
  <c r="E15" i="1"/>
  <c r="D15" i="1"/>
  <c r="C15" i="1"/>
  <c r="H14" i="1"/>
  <c r="E14" i="1"/>
  <c r="D14" i="1"/>
  <c r="C14" i="1"/>
  <c r="H13" i="1"/>
  <c r="E13" i="1"/>
  <c r="D13" i="1"/>
  <c r="C13" i="1"/>
  <c r="H12" i="1"/>
  <c r="E12" i="1"/>
  <c r="D12" i="1"/>
  <c r="C12" i="1"/>
  <c r="H11" i="1"/>
  <c r="E11" i="1"/>
  <c r="D11" i="1"/>
  <c r="C11" i="1"/>
  <c r="H10" i="1"/>
  <c r="E10" i="1"/>
  <c r="D10" i="1"/>
  <c r="C10" i="1"/>
  <c r="H9" i="1"/>
  <c r="E9" i="1"/>
  <c r="D9" i="1"/>
  <c r="C9" i="1"/>
  <c r="H8" i="1"/>
  <c r="E8" i="1"/>
  <c r="D8" i="1"/>
  <c r="C8" i="1"/>
  <c r="H7" i="1"/>
  <c r="E7" i="1"/>
  <c r="D7" i="1"/>
  <c r="C7" i="1"/>
  <c r="H6" i="1"/>
  <c r="E6" i="1"/>
  <c r="D6" i="1"/>
  <c r="C6" i="1"/>
  <c r="H5" i="1"/>
  <c r="E5" i="1"/>
  <c r="D5" i="1"/>
  <c r="C5" i="1"/>
  <c r="H4" i="1"/>
  <c r="E4" i="1"/>
  <c r="D4" i="1"/>
  <c r="C4" i="1"/>
  <c r="H3" i="1"/>
  <c r="E3" i="1"/>
  <c r="D3" i="1"/>
  <c r="C3" i="1"/>
  <c r="H22" i="2" l="1"/>
  <c r="G21" i="2"/>
  <c r="F20" i="2"/>
  <c r="E19" i="2"/>
  <c r="H14" i="2"/>
  <c r="G13" i="2"/>
  <c r="F12" i="2"/>
  <c r="E11" i="2"/>
  <c r="H6" i="2"/>
  <c r="G5" i="2"/>
  <c r="F4" i="2"/>
  <c r="E3" i="2"/>
  <c r="H23" i="2"/>
  <c r="G23" i="2"/>
  <c r="F23" i="2"/>
  <c r="E23" i="2"/>
  <c r="D23" i="2"/>
  <c r="C23" i="2"/>
  <c r="G22" i="2"/>
  <c r="F22" i="2"/>
  <c r="E22" i="2"/>
  <c r="D22" i="2"/>
  <c r="C22" i="2"/>
  <c r="H21" i="2"/>
  <c r="F21" i="2"/>
  <c r="E21" i="2"/>
  <c r="D21" i="2"/>
  <c r="C21" i="2"/>
  <c r="H20" i="2"/>
  <c r="G20" i="2"/>
  <c r="E20" i="2"/>
  <c r="D20" i="2"/>
  <c r="C20" i="2"/>
  <c r="H19" i="2"/>
  <c r="G19" i="2"/>
  <c r="F19" i="2"/>
  <c r="D19" i="2"/>
  <c r="C19" i="2"/>
  <c r="H18" i="2"/>
  <c r="G18" i="2"/>
  <c r="F18" i="2"/>
  <c r="E18" i="2"/>
  <c r="D18" i="2"/>
  <c r="C18" i="2"/>
  <c r="H17" i="2"/>
  <c r="G17" i="2"/>
  <c r="F17" i="2"/>
  <c r="E17" i="2"/>
  <c r="D17" i="2"/>
  <c r="C17" i="2"/>
  <c r="H16" i="2"/>
  <c r="G16" i="2"/>
  <c r="F16" i="2"/>
  <c r="E16" i="2"/>
  <c r="D16" i="2"/>
  <c r="C16" i="2"/>
  <c r="H15" i="2"/>
  <c r="G15" i="2"/>
  <c r="F15" i="2"/>
  <c r="E15" i="2"/>
  <c r="D15" i="2"/>
  <c r="C15" i="2"/>
  <c r="G14" i="2"/>
  <c r="F14" i="2"/>
  <c r="E14" i="2"/>
  <c r="D14" i="2"/>
  <c r="C14" i="2"/>
  <c r="H13" i="2"/>
  <c r="F13" i="2"/>
  <c r="E13" i="2"/>
  <c r="D13" i="2"/>
  <c r="C13" i="2"/>
  <c r="H12" i="2"/>
  <c r="G12" i="2"/>
  <c r="E12" i="2"/>
  <c r="D12" i="2"/>
  <c r="C12" i="2"/>
  <c r="H11" i="2"/>
  <c r="G11" i="2"/>
  <c r="F11" i="2"/>
  <c r="D11" i="2"/>
  <c r="C11" i="2"/>
  <c r="H10" i="2"/>
  <c r="G10" i="2"/>
  <c r="F10" i="2"/>
  <c r="E10" i="2"/>
  <c r="D10" i="2"/>
  <c r="C10" i="2"/>
  <c r="H9" i="2"/>
  <c r="G9" i="2"/>
  <c r="F9" i="2"/>
  <c r="E9" i="2"/>
  <c r="D9" i="2"/>
  <c r="C9" i="2"/>
  <c r="H8" i="2"/>
  <c r="G8" i="2"/>
  <c r="F8" i="2"/>
  <c r="E8" i="2"/>
  <c r="D8" i="2"/>
  <c r="C8" i="2"/>
  <c r="H7" i="2"/>
  <c r="G7" i="2"/>
  <c r="F7" i="2"/>
  <c r="E7" i="2"/>
  <c r="D7" i="2"/>
  <c r="C7" i="2"/>
  <c r="G6" i="2"/>
  <c r="F6" i="2"/>
  <c r="E6" i="2"/>
  <c r="D6" i="2"/>
  <c r="C6" i="2"/>
  <c r="H5" i="2"/>
  <c r="F5" i="2"/>
  <c r="E5" i="2"/>
  <c r="D5" i="2"/>
  <c r="C5" i="2"/>
  <c r="H4" i="2"/>
  <c r="G4" i="2"/>
  <c r="E4" i="2"/>
  <c r="D4" i="2"/>
  <c r="C4" i="2"/>
  <c r="H3" i="2"/>
  <c r="G3" i="2"/>
  <c r="F3" i="2"/>
  <c r="D3" i="2"/>
  <c r="C3" i="2"/>
  <c r="B21" i="3"/>
  <c r="B22" i="1" s="1"/>
  <c r="B22" i="2" s="1"/>
  <c r="B18" i="3"/>
  <c r="B19" i="1" s="1"/>
  <c r="B19" i="2" s="1"/>
  <c r="B13" i="3"/>
  <c r="B14" i="1" s="1"/>
  <c r="B14" i="2" s="1"/>
  <c r="B12" i="3"/>
  <c r="B13" i="1" s="1"/>
  <c r="B13" i="2" s="1"/>
  <c r="B22" i="3"/>
  <c r="B23" i="1" s="1"/>
  <c r="B23" i="2" s="1"/>
  <c r="B20" i="3"/>
  <c r="B21" i="1" s="1"/>
  <c r="B21" i="2" s="1"/>
  <c r="B19" i="3"/>
  <c r="B20" i="1" s="1"/>
  <c r="B20" i="2" s="1"/>
  <c r="B17" i="3"/>
  <c r="B18" i="1" s="1"/>
  <c r="B18" i="2" s="1"/>
  <c r="B16" i="3"/>
  <c r="B17" i="1" s="1"/>
  <c r="B17" i="2" s="1"/>
  <c r="B15" i="3"/>
  <c r="B16" i="1" s="1"/>
  <c r="B16" i="2" s="1"/>
  <c r="B14" i="3"/>
  <c r="B15" i="1" s="1"/>
  <c r="B15" i="2" s="1"/>
  <c r="B11" i="3"/>
  <c r="B12" i="1" s="1"/>
  <c r="B12" i="2" s="1"/>
  <c r="B10" i="3"/>
  <c r="B11" i="1" s="1"/>
  <c r="B11" i="2" s="1"/>
  <c r="B9" i="3"/>
  <c r="B10" i="1" s="1"/>
  <c r="B10" i="2" s="1"/>
  <c r="B8" i="3"/>
  <c r="B9" i="1" s="1"/>
  <c r="B9" i="2" s="1"/>
  <c r="B7" i="3"/>
  <c r="B8" i="1" s="1"/>
  <c r="B8" i="2" s="1"/>
  <c r="B6" i="3"/>
  <c r="B7" i="1" s="1"/>
  <c r="B7" i="2" s="1"/>
  <c r="B5" i="3"/>
  <c r="B6" i="1" s="1"/>
  <c r="B6" i="2" s="1"/>
  <c r="B4" i="3"/>
  <c r="B5" i="1" s="1"/>
  <c r="B5" i="2" s="1"/>
  <c r="B3" i="3"/>
  <c r="B4" i="1" s="1"/>
  <c r="B4" i="2" s="1"/>
  <c r="B2" i="3"/>
  <c r="B3" i="1" s="1"/>
  <c r="B3" i="2" s="1"/>
  <c r="B8" i="8"/>
  <c r="B7" i="8"/>
  <c r="B6" i="8"/>
  <c r="B5" i="8"/>
  <c r="B4" i="8"/>
  <c r="B3" i="8"/>
  <c r="B2" i="8"/>
  <c r="I15" i="2" l="1"/>
  <c r="K15" i="2" s="1"/>
  <c r="W15" i="2"/>
  <c r="X15" i="2" s="1"/>
  <c r="I6" i="2"/>
  <c r="K6" i="2" s="1"/>
  <c r="W6" i="2"/>
  <c r="X6" i="2" s="1"/>
  <c r="I21" i="2"/>
  <c r="K21" i="2" s="1"/>
  <c r="W21" i="2"/>
  <c r="X21" i="2" s="1"/>
  <c r="I23" i="2"/>
  <c r="K23" i="2" s="1"/>
  <c r="W23" i="2"/>
  <c r="X23" i="2" s="1"/>
  <c r="I3" i="2"/>
  <c r="K3" i="2" s="1"/>
  <c r="W3" i="2"/>
  <c r="X3" i="2" s="1"/>
  <c r="I19" i="2"/>
  <c r="K19" i="2" s="1"/>
  <c r="W19" i="2"/>
  <c r="X19" i="2" s="1"/>
  <c r="I16" i="2"/>
  <c r="K16" i="2" s="1"/>
  <c r="W16" i="2"/>
  <c r="X16" i="2" s="1"/>
  <c r="I14" i="2"/>
  <c r="K14" i="2" s="1"/>
  <c r="W14" i="2"/>
  <c r="X14" i="2" s="1"/>
  <c r="W9" i="2"/>
  <c r="X9" i="2" s="1"/>
  <c r="I9" i="2"/>
  <c r="K9" i="2" s="1"/>
  <c r="I5" i="2"/>
  <c r="K5" i="2" s="1"/>
  <c r="W5" i="2"/>
  <c r="X5" i="2" s="1"/>
  <c r="I11" i="2"/>
  <c r="K11" i="2" s="1"/>
  <c r="W11" i="2"/>
  <c r="X11" i="2" s="1"/>
  <c r="I7" i="2"/>
  <c r="K7" i="2" s="1"/>
  <c r="W7" i="2"/>
  <c r="X7" i="2" s="1"/>
  <c r="I18" i="2"/>
  <c r="K18" i="2" s="1"/>
  <c r="W18" i="2"/>
  <c r="X18" i="2" s="1"/>
  <c r="W8" i="2"/>
  <c r="X8" i="2" s="1"/>
  <c r="I8" i="2"/>
  <c r="K8" i="2" s="1"/>
  <c r="I17" i="2"/>
  <c r="K17" i="2" s="1"/>
  <c r="W17" i="2"/>
  <c r="X17" i="2" s="1"/>
  <c r="W12" i="2"/>
  <c r="X12" i="2" s="1"/>
  <c r="I12" i="2"/>
  <c r="K12" i="2" s="1"/>
  <c r="I20" i="2" l="1"/>
  <c r="K20" i="2" s="1"/>
  <c r="W20" i="2"/>
  <c r="X20" i="2" s="1"/>
  <c r="W22" i="2"/>
  <c r="X22" i="2" s="1"/>
  <c r="I22" i="2"/>
  <c r="K22" i="2" s="1"/>
  <c r="I4" i="2"/>
  <c r="K4" i="2" s="1"/>
  <c r="W4" i="2"/>
  <c r="X4" i="2" s="1"/>
  <c r="I13" i="2"/>
  <c r="K13" i="2" s="1"/>
  <c r="W13" i="2"/>
  <c r="X13" i="2" s="1"/>
  <c r="I10" i="2"/>
  <c r="K10" i="2" s="1"/>
  <c r="W10" i="2"/>
  <c r="X10" i="2" s="1"/>
</calcChain>
</file>

<file path=xl/sharedStrings.xml><?xml version="1.0" encoding="utf-8"?>
<sst xmlns="http://schemas.openxmlformats.org/spreadsheetml/2006/main" count="88" uniqueCount="53">
  <si>
    <t>L1</t>
  </si>
  <si>
    <t>L2</t>
  </si>
  <si>
    <t>S1</t>
  </si>
  <si>
    <t>S3</t>
  </si>
  <si>
    <t>S2</t>
  </si>
  <si>
    <t>S4</t>
  </si>
  <si>
    <t>T</t>
  </si>
  <si>
    <t>PESI</t>
  </si>
  <si>
    <t>IPOTESI 1</t>
  </si>
  <si>
    <t>IPOTESI 2</t>
  </si>
  <si>
    <t>Distanza 1</t>
  </si>
  <si>
    <t>Distanza 2</t>
  </si>
  <si>
    <t>Spessore 3</t>
  </si>
  <si>
    <t>Spessore 2</t>
  </si>
  <si>
    <t>Spessore 4</t>
  </si>
  <si>
    <t>Proporzione Lati</t>
  </si>
  <si>
    <t>Si riferisce a :</t>
  </si>
  <si>
    <t>p1</t>
  </si>
  <si>
    <t>p2</t>
  </si>
  <si>
    <t>p3</t>
  </si>
  <si>
    <t>p4</t>
  </si>
  <si>
    <t>p5</t>
  </si>
  <si>
    <t>p6</t>
  </si>
  <si>
    <t>p7</t>
  </si>
  <si>
    <t>LEGENDA FINESTRA DATI</t>
  </si>
  <si>
    <t>Indica il codice di riferimento del singolo locale preso in analisi</t>
  </si>
  <si>
    <t>Distanza IN GENERALE</t>
  </si>
  <si>
    <t xml:space="preserve">indica lo spessore del muro in facciata </t>
  </si>
  <si>
    <t>indica lo spessore del muro di mezzo parallelo a quello di facciata</t>
  </si>
  <si>
    <t xml:space="preserve">indica lo spessore del muro ortogonale alla facciata </t>
  </si>
  <si>
    <t>LEGENDA FINESTRA PRIMA ELABORAZIONE</t>
  </si>
  <si>
    <t>Min</t>
  </si>
  <si>
    <t>Max</t>
  </si>
  <si>
    <t>MIN</t>
  </si>
  <si>
    <t>MAX</t>
  </si>
  <si>
    <t>UNITÀ</t>
  </si>
  <si>
    <t>UNITÀ IN GENERALE</t>
  </si>
  <si>
    <t>Le unità segnate col numero in rosso indicano quei locali, tendenzialmente ad angolo, calcolati a doppio: come prima unità si ha quella con i parametri S1 e L1 associati al muro esposto su un lato della strada, come seconda unità si prendono in considerazione S1 e L1 associati al lato adiacente a quello precedente.</t>
  </si>
  <si>
    <t>La Distanza 1 indica sempre il muro della facciata sulla quale si ipotizza si possa attivare un meccanismo di ribaltamento.</t>
  </si>
  <si>
    <t>Indica la distanza tra i muri ortogonali alla facciata, vedendola da un altro punto di vista equivale alla lunghezza del muro di facciata.</t>
  </si>
  <si>
    <t>Indica la distanza tra  il muro di facciata e il muro di mezzo, vedendola da un altro punto di vista equivale alla lunghezza dei muri ortogonali alla facciata.</t>
  </si>
  <si>
    <t>La catalogazione degli spessori è avvenuta partendo dallo Spessore 1 che si trova in facciata e conseguentemente gli spessori 2/3/4 sono stati presi in senso orario. Questo comporta la variazione di riferimento in base al suo collocamento.</t>
  </si>
  <si>
    <t>Spessore 1</t>
  </si>
  <si>
    <t>Il valore della proporzione dei lati è stato sviluppato mettendo in rapporto la distanza 1 con la distanza 2 e se si considera che il primo valore indica sempre il muro di facciata allora la proporzione dei lati è sempre in riferimento al muro di facciata .</t>
  </si>
  <si>
    <t>Nella prima ipotesi la equa ripartizione dei valori permette di sviluppare una semplice media aritmetica senza variare la formula di media ponderata utilizzata in entrambi gli FdV. Nella seconda ipotesi è stato dato maggior peso al parametro T associando un peso del 25 %, successivamente la seconda percentuale maggiore, ovvero del 15%, è stata attribuita ai parametri L1 e S1 (riferiti sempre al muro in facciata), a S3 è stato attribuito il 5%, mentre la restante parte della percentuale è stata divisa in tre parti ugualil (13,33% ciascuno)</t>
  </si>
  <si>
    <t xml:space="preserve"> FdV </t>
  </si>
  <si>
    <t xml:space="preserve"> FdV MEDIA</t>
  </si>
  <si>
    <t>NECESSARIA PER LA CALIBRAZIONE</t>
  </si>
  <si>
    <r>
      <t xml:space="preserve"> FdV</t>
    </r>
    <r>
      <rPr>
        <b/>
        <sz val="12"/>
        <rFont val="Calibri"/>
        <family val="2"/>
        <scheme val="minor"/>
      </rPr>
      <t>n</t>
    </r>
  </si>
  <si>
    <t xml:space="preserve"> FdV TOT MEDIA</t>
  </si>
  <si>
    <r>
      <t xml:space="preserve"> FdV</t>
    </r>
    <r>
      <rPr>
        <b/>
        <sz val="12"/>
        <rFont val="Calibri"/>
        <family val="2"/>
        <scheme val="minor"/>
      </rPr>
      <t>n</t>
    </r>
    <r>
      <rPr>
        <b/>
        <sz val="18"/>
        <rFont val="Calibri"/>
        <family val="2"/>
        <scheme val="minor"/>
      </rPr>
      <t xml:space="preserve"> MEDIA</t>
    </r>
  </si>
  <si>
    <t>Fattore di Vulnerabilità FdV - Isolato 7</t>
  </si>
  <si>
    <t>DATI PRESI DAL FILE "FdV  E SOTTOPARAMETRI MIN - MAX"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</si>
</sst>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2" fontId="0" fillId="0" borderId="1" xfId="0" applyNumberFormat="1" applyBorder="1"/>
    <xf numFmtId="0" fontId="2" fillId="0" borderId="1" xfId="0" applyFont="1" applyBorder="1"/>
    <xf numFmtId="0" fontId="6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2" fontId="0" fillId="0" borderId="0" xfId="0" applyNumberFormat="1"/>
    <xf numFmtId="0" fontId="7" fillId="0" borderId="0" xfId="0" applyFont="1" applyAlignment="1">
      <alignment horizontal="center" vertical="center"/>
    </xf>
    <xf numFmtId="10" fontId="0" fillId="0" borderId="1" xfId="0" applyNumberFormat="1" applyBorder="1" applyAlignment="1">
      <alignment horizontal="right" vertical="center"/>
    </xf>
    <xf numFmtId="10" fontId="5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2" fontId="0" fillId="5" borderId="1" xfId="0" applyNumberFormat="1" applyFill="1" applyBorder="1"/>
    <xf numFmtId="0" fontId="3" fillId="2" borderId="0" xfId="0" applyFont="1" applyFill="1" applyAlignment="1">
      <alignment horizontal="center" vertical="center"/>
    </xf>
    <xf numFmtId="2" fontId="11" fillId="0" borderId="1" xfId="0" applyNumberFormat="1" applyFont="1" applyBorder="1" applyAlignment="1">
      <alignment horizontal="center"/>
    </xf>
    <xf numFmtId="0" fontId="0" fillId="6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2" fontId="5" fillId="0" borderId="1" xfId="0" applyNumberFormat="1" applyFont="1" applyBorder="1" applyAlignment="1">
      <alignment horizontal="right" vertical="center"/>
    </xf>
  </cellXfs>
  <cellStyles count="1">
    <cellStyle name="Normale" xfId="0" builtinId="0"/>
  </cellStyles>
  <dxfs count="6"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DC34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4</xdr:row>
      <xdr:rowOff>0</xdr:rowOff>
    </xdr:from>
    <xdr:to>
      <xdr:col>16</xdr:col>
      <xdr:colOff>549457</xdr:colOff>
      <xdr:row>15</xdr:row>
      <xdr:rowOff>28049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41565" y="1134717"/>
          <a:ext cx="3638870" cy="267020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8</xdr:col>
      <xdr:colOff>714884</xdr:colOff>
      <xdr:row>38</xdr:row>
      <xdr:rowOff>47286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5888935"/>
          <a:ext cx="5866667" cy="2714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79998168889431442"/>
  </sheetPr>
  <dimension ref="A1:L29"/>
  <sheetViews>
    <sheetView zoomScale="115" zoomScaleNormal="115" workbookViewId="0">
      <selection activeCell="K6" sqref="K6"/>
    </sheetView>
  </sheetViews>
  <sheetFormatPr defaultRowHeight="14.4" x14ac:dyDescent="0.3"/>
  <cols>
    <col min="1" max="1" width="11.109375" bestFit="1" customWidth="1"/>
    <col min="2" max="2" width="14.77734375" bestFit="1" customWidth="1"/>
    <col min="3" max="4" width="9.88671875" bestFit="1" customWidth="1"/>
    <col min="5" max="5" width="10" bestFit="1" customWidth="1"/>
    <col min="6" max="8" width="10.44140625" bestFit="1" customWidth="1"/>
  </cols>
  <sheetData>
    <row r="1" spans="1:12" ht="29.25" customHeight="1" x14ac:dyDescent="0.3">
      <c r="A1" s="5" t="s">
        <v>35</v>
      </c>
      <c r="B1" s="5" t="s">
        <v>15</v>
      </c>
      <c r="C1" s="5" t="s">
        <v>10</v>
      </c>
      <c r="D1" s="5" t="s">
        <v>11</v>
      </c>
      <c r="E1" s="8" t="s">
        <v>42</v>
      </c>
      <c r="F1" s="8" t="s">
        <v>12</v>
      </c>
      <c r="G1" s="5" t="s">
        <v>13</v>
      </c>
      <c r="H1" s="5" t="s">
        <v>14</v>
      </c>
      <c r="K1" s="7"/>
      <c r="L1" s="7"/>
    </row>
    <row r="2" spans="1:12" x14ac:dyDescent="0.3">
      <c r="A2" s="9">
        <v>1.1000000000000001</v>
      </c>
      <c r="B2" s="33">
        <f>C2/D2</f>
        <v>0.41025641025641024</v>
      </c>
      <c r="C2" s="21">
        <v>4.8</v>
      </c>
      <c r="D2" s="21">
        <v>11.7</v>
      </c>
      <c r="E2" s="21">
        <v>0.85</v>
      </c>
      <c r="F2" s="21">
        <v>0.4</v>
      </c>
      <c r="G2" s="21">
        <v>0.4</v>
      </c>
      <c r="H2" s="21">
        <v>1.05</v>
      </c>
      <c r="I2" s="11"/>
    </row>
    <row r="3" spans="1:12" x14ac:dyDescent="0.3">
      <c r="A3" s="9">
        <v>1.2</v>
      </c>
      <c r="B3" s="33">
        <f t="shared" ref="B3:B22" si="0">C3/D3</f>
        <v>2.4375</v>
      </c>
      <c r="C3" s="21">
        <v>11.7</v>
      </c>
      <c r="D3" s="21">
        <v>4.8</v>
      </c>
      <c r="E3" s="21">
        <v>0.85</v>
      </c>
      <c r="F3" s="21">
        <v>0.8</v>
      </c>
      <c r="G3" s="21">
        <v>0.4</v>
      </c>
      <c r="H3" s="21">
        <v>0.4</v>
      </c>
      <c r="I3" s="11"/>
    </row>
    <row r="4" spans="1:12" x14ac:dyDescent="0.3">
      <c r="A4" s="6">
        <v>2</v>
      </c>
      <c r="B4" s="33">
        <f t="shared" si="0"/>
        <v>0.86885245901639352</v>
      </c>
      <c r="C4" s="21">
        <v>5.3</v>
      </c>
      <c r="D4" s="21">
        <v>6.1</v>
      </c>
      <c r="E4" s="21">
        <v>0.85</v>
      </c>
      <c r="F4" s="21">
        <v>0.8</v>
      </c>
      <c r="G4" s="21">
        <v>0.4</v>
      </c>
      <c r="H4" s="21">
        <v>0.4</v>
      </c>
      <c r="I4" s="11"/>
    </row>
    <row r="5" spans="1:12" x14ac:dyDescent="0.3">
      <c r="A5" s="6">
        <v>3</v>
      </c>
      <c r="B5" s="33">
        <f t="shared" si="0"/>
        <v>0.91803278688524592</v>
      </c>
      <c r="C5" s="21">
        <v>5.6</v>
      </c>
      <c r="D5" s="21">
        <v>6.1</v>
      </c>
      <c r="E5" s="21">
        <v>0.85</v>
      </c>
      <c r="F5" s="21">
        <v>0.8</v>
      </c>
      <c r="G5" s="21">
        <v>0.85</v>
      </c>
      <c r="H5" s="21">
        <v>0.4</v>
      </c>
      <c r="I5" s="11"/>
    </row>
    <row r="6" spans="1:12" x14ac:dyDescent="0.3">
      <c r="A6" s="6">
        <v>4</v>
      </c>
      <c r="B6" s="33">
        <f t="shared" si="0"/>
        <v>1.0338983050847457</v>
      </c>
      <c r="C6" s="21">
        <v>6.1</v>
      </c>
      <c r="D6" s="21">
        <v>5.9</v>
      </c>
      <c r="E6" s="21">
        <v>0.85</v>
      </c>
      <c r="F6" s="21">
        <v>0.75</v>
      </c>
      <c r="G6" s="21">
        <v>0.95</v>
      </c>
      <c r="H6" s="21">
        <v>0.85</v>
      </c>
      <c r="I6" s="11"/>
    </row>
    <row r="7" spans="1:12" x14ac:dyDescent="0.3">
      <c r="A7" s="6">
        <v>5</v>
      </c>
      <c r="B7" s="33">
        <f t="shared" si="0"/>
        <v>0.89830508474576265</v>
      </c>
      <c r="C7" s="21">
        <v>5.3</v>
      </c>
      <c r="D7" s="21">
        <v>5.9</v>
      </c>
      <c r="E7" s="21">
        <v>0.85</v>
      </c>
      <c r="F7" s="21">
        <v>0.9</v>
      </c>
      <c r="G7" s="21">
        <v>0.4</v>
      </c>
      <c r="H7" s="21">
        <v>0.95</v>
      </c>
      <c r="I7" s="11"/>
    </row>
    <row r="8" spans="1:12" x14ac:dyDescent="0.3">
      <c r="A8" s="6">
        <v>6</v>
      </c>
      <c r="B8" s="33">
        <f t="shared" si="0"/>
        <v>0.8666666666666667</v>
      </c>
      <c r="C8" s="21">
        <v>5.2</v>
      </c>
      <c r="D8" s="21">
        <v>6</v>
      </c>
      <c r="E8" s="21">
        <v>0.85</v>
      </c>
      <c r="F8" s="21">
        <v>0.9</v>
      </c>
      <c r="G8" s="21">
        <v>0.4</v>
      </c>
      <c r="H8" s="21">
        <v>0.4</v>
      </c>
      <c r="I8" s="11"/>
    </row>
    <row r="9" spans="1:12" x14ac:dyDescent="0.3">
      <c r="A9" s="6">
        <v>7</v>
      </c>
      <c r="B9" s="33">
        <f t="shared" si="0"/>
        <v>2.9166666666666665</v>
      </c>
      <c r="C9" s="21">
        <v>17.5</v>
      </c>
      <c r="D9" s="21">
        <v>6</v>
      </c>
      <c r="E9" s="21">
        <v>0.85</v>
      </c>
      <c r="F9" s="21">
        <v>0.9</v>
      </c>
      <c r="G9" s="21">
        <v>0.4</v>
      </c>
      <c r="H9" s="21">
        <v>0.4</v>
      </c>
      <c r="I9" s="11"/>
    </row>
    <row r="10" spans="1:12" x14ac:dyDescent="0.3">
      <c r="A10" s="6">
        <v>8</v>
      </c>
      <c r="B10" s="33">
        <f t="shared" si="0"/>
        <v>0.40384615384615385</v>
      </c>
      <c r="C10" s="21">
        <v>2.1</v>
      </c>
      <c r="D10" s="21">
        <v>5.2</v>
      </c>
      <c r="E10" s="21">
        <v>0.85</v>
      </c>
      <c r="F10" s="21">
        <v>0.7</v>
      </c>
      <c r="G10" s="21">
        <v>0.85</v>
      </c>
      <c r="H10" s="21">
        <v>0.4</v>
      </c>
      <c r="I10" s="11"/>
    </row>
    <row r="11" spans="1:12" x14ac:dyDescent="0.3">
      <c r="A11" s="6">
        <v>10</v>
      </c>
      <c r="B11" s="33">
        <f t="shared" si="0"/>
        <v>0.6811594202898551</v>
      </c>
      <c r="C11" s="21">
        <v>4.7</v>
      </c>
      <c r="D11" s="21">
        <v>6.9</v>
      </c>
      <c r="E11" s="21">
        <v>0.95</v>
      </c>
      <c r="F11" s="21">
        <v>0.4</v>
      </c>
      <c r="G11" s="21">
        <v>0.8</v>
      </c>
      <c r="H11" s="21">
        <v>0.8</v>
      </c>
      <c r="I11" s="11"/>
    </row>
    <row r="12" spans="1:12" x14ac:dyDescent="0.3">
      <c r="A12" s="6">
        <v>12</v>
      </c>
      <c r="B12" s="33">
        <f>C12/D12</f>
        <v>0.81818181818181823</v>
      </c>
      <c r="C12" s="21">
        <v>4.5</v>
      </c>
      <c r="D12" s="21">
        <v>5.5</v>
      </c>
      <c r="E12" s="21">
        <v>0.85</v>
      </c>
      <c r="F12" s="21">
        <v>0.4</v>
      </c>
      <c r="G12" s="21">
        <v>0.9</v>
      </c>
      <c r="H12" s="21">
        <v>0.75</v>
      </c>
      <c r="I12" s="11"/>
    </row>
    <row r="13" spans="1:12" x14ac:dyDescent="0.3">
      <c r="A13" s="10">
        <v>13</v>
      </c>
      <c r="B13" s="33">
        <f>C13/D13</f>
        <v>1.1000000000000001</v>
      </c>
      <c r="C13" s="21">
        <v>4.4000000000000004</v>
      </c>
      <c r="D13" s="21">
        <v>4</v>
      </c>
      <c r="E13" s="21">
        <v>0.8</v>
      </c>
      <c r="F13" s="21">
        <v>0.4</v>
      </c>
      <c r="G13" s="21">
        <v>0.75</v>
      </c>
      <c r="H13" s="21">
        <v>0.9</v>
      </c>
      <c r="I13" s="11"/>
    </row>
    <row r="14" spans="1:12" x14ac:dyDescent="0.3">
      <c r="A14" s="16">
        <v>16</v>
      </c>
      <c r="B14" s="33">
        <f t="shared" si="0"/>
        <v>0.45454545454545453</v>
      </c>
      <c r="C14" s="21">
        <v>2</v>
      </c>
      <c r="D14" s="21">
        <v>4.4000000000000004</v>
      </c>
      <c r="E14" s="21">
        <v>0.9</v>
      </c>
      <c r="F14" s="21">
        <v>0.7</v>
      </c>
      <c r="G14" s="21">
        <v>0.4</v>
      </c>
      <c r="H14" s="21">
        <v>0.85</v>
      </c>
      <c r="I14" s="11"/>
    </row>
    <row r="15" spans="1:12" x14ac:dyDescent="0.3">
      <c r="A15" s="6">
        <v>20</v>
      </c>
      <c r="B15" s="33">
        <f t="shared" si="0"/>
        <v>1.1228070175438596</v>
      </c>
      <c r="C15" s="21">
        <v>6.4</v>
      </c>
      <c r="D15" s="21">
        <v>5.7</v>
      </c>
      <c r="E15" s="21">
        <v>1.05</v>
      </c>
      <c r="F15" s="21">
        <v>0.8</v>
      </c>
      <c r="G15" s="21">
        <v>0.75</v>
      </c>
      <c r="H15" s="21">
        <v>1.2</v>
      </c>
      <c r="I15" s="11"/>
    </row>
    <row r="16" spans="1:12" x14ac:dyDescent="0.3">
      <c r="A16" s="6">
        <v>21</v>
      </c>
      <c r="B16" s="33">
        <f t="shared" si="0"/>
        <v>0.7142857142857143</v>
      </c>
      <c r="C16" s="21">
        <v>4.5</v>
      </c>
      <c r="D16" s="21">
        <v>6.3</v>
      </c>
      <c r="E16" s="21">
        <v>0.75</v>
      </c>
      <c r="F16" s="21">
        <v>1.2</v>
      </c>
      <c r="G16" s="21">
        <v>0.95</v>
      </c>
      <c r="H16" s="21">
        <v>0.7</v>
      </c>
      <c r="I16" s="11"/>
    </row>
    <row r="17" spans="1:9" x14ac:dyDescent="0.3">
      <c r="A17" s="10">
        <v>22</v>
      </c>
      <c r="B17" s="33">
        <f t="shared" si="0"/>
        <v>0.66666666666666674</v>
      </c>
      <c r="C17" s="21">
        <v>4.2</v>
      </c>
      <c r="D17" s="21">
        <v>6.3</v>
      </c>
      <c r="E17" s="21">
        <v>0.75</v>
      </c>
      <c r="F17" s="21">
        <v>1.2</v>
      </c>
      <c r="G17" s="21">
        <v>0.75</v>
      </c>
      <c r="H17" s="21">
        <v>0.95</v>
      </c>
      <c r="I17" s="11"/>
    </row>
    <row r="18" spans="1:9" x14ac:dyDescent="0.3">
      <c r="A18" s="6">
        <v>23</v>
      </c>
      <c r="B18" s="33">
        <f>C18/D18</f>
        <v>0.98387096774193539</v>
      </c>
      <c r="C18" s="21">
        <v>6.1</v>
      </c>
      <c r="D18" s="21">
        <v>6.2</v>
      </c>
      <c r="E18" s="21">
        <v>0.75</v>
      </c>
      <c r="F18" s="21">
        <v>1.2</v>
      </c>
      <c r="G18" s="21">
        <v>0.85</v>
      </c>
      <c r="H18" s="21">
        <v>0.75</v>
      </c>
      <c r="I18" s="11"/>
    </row>
    <row r="19" spans="1:9" x14ac:dyDescent="0.3">
      <c r="A19" s="10">
        <v>27</v>
      </c>
      <c r="B19" s="33">
        <f t="shared" si="0"/>
        <v>0.40625</v>
      </c>
      <c r="C19" s="21">
        <v>2.6</v>
      </c>
      <c r="D19" s="21">
        <v>6.4</v>
      </c>
      <c r="E19" s="21">
        <v>0.9</v>
      </c>
      <c r="F19" s="21">
        <v>1.2</v>
      </c>
      <c r="G19" s="21">
        <v>0.35</v>
      </c>
      <c r="H19" s="21">
        <v>0.95</v>
      </c>
      <c r="I19" s="11"/>
    </row>
    <row r="20" spans="1:9" x14ac:dyDescent="0.3">
      <c r="A20" s="6">
        <v>28</v>
      </c>
      <c r="B20" s="33">
        <f t="shared" si="0"/>
        <v>0.46031746031746029</v>
      </c>
      <c r="C20" s="21">
        <v>2.9</v>
      </c>
      <c r="D20" s="21">
        <v>6.3</v>
      </c>
      <c r="E20" s="21">
        <v>0.9</v>
      </c>
      <c r="F20" s="21">
        <v>1.2</v>
      </c>
      <c r="G20" s="21">
        <v>0.7</v>
      </c>
      <c r="H20" s="21">
        <v>0.35</v>
      </c>
    </row>
    <row r="21" spans="1:9" x14ac:dyDescent="0.3">
      <c r="A21" s="6">
        <v>29</v>
      </c>
      <c r="B21" s="33">
        <f>C21/D21</f>
        <v>0.69841269841269848</v>
      </c>
      <c r="C21" s="21">
        <v>4.4000000000000004</v>
      </c>
      <c r="D21" s="21">
        <v>6.3</v>
      </c>
      <c r="E21" s="21">
        <v>0.9</v>
      </c>
      <c r="F21" s="21">
        <v>1.2</v>
      </c>
      <c r="G21" s="21">
        <v>0.85</v>
      </c>
      <c r="H21" s="21">
        <v>0.7</v>
      </c>
    </row>
    <row r="22" spans="1:9" x14ac:dyDescent="0.3">
      <c r="A22" s="6">
        <v>30</v>
      </c>
      <c r="B22" s="33">
        <f t="shared" si="0"/>
        <v>1.1090909090909091</v>
      </c>
      <c r="C22" s="21">
        <v>6.1</v>
      </c>
      <c r="D22" s="21">
        <v>5.5</v>
      </c>
      <c r="E22" s="21">
        <v>0.9</v>
      </c>
      <c r="F22" s="21">
        <v>0.85</v>
      </c>
      <c r="G22" s="21">
        <v>1.2</v>
      </c>
      <c r="H22" s="21">
        <v>0.9</v>
      </c>
    </row>
    <row r="23" spans="1:9" x14ac:dyDescent="0.3">
      <c r="C23" s="11"/>
      <c r="D23" s="11"/>
      <c r="E23" s="11"/>
      <c r="F23" s="11"/>
      <c r="G23" s="11"/>
      <c r="H23" s="11"/>
    </row>
    <row r="24" spans="1:9" x14ac:dyDescent="0.3">
      <c r="C24" s="11"/>
      <c r="D24" s="11"/>
      <c r="E24" s="11"/>
      <c r="F24" s="11"/>
      <c r="G24" s="11"/>
      <c r="H24" s="11"/>
    </row>
    <row r="25" spans="1:9" x14ac:dyDescent="0.3">
      <c r="A25" s="12"/>
      <c r="B25" s="12"/>
      <c r="C25" s="11"/>
      <c r="D25" s="11"/>
      <c r="E25" s="11"/>
      <c r="F25" s="11"/>
      <c r="G25" s="11"/>
      <c r="H25" s="11"/>
    </row>
    <row r="26" spans="1:9" x14ac:dyDescent="0.3">
      <c r="C26" s="11"/>
      <c r="D26" s="11"/>
      <c r="E26" s="11"/>
      <c r="F26" s="11"/>
      <c r="G26" s="11"/>
      <c r="H26" s="11"/>
    </row>
    <row r="27" spans="1:9" x14ac:dyDescent="0.3">
      <c r="C27" s="11"/>
      <c r="D27" s="11"/>
      <c r="E27" s="11"/>
      <c r="F27" s="11"/>
      <c r="G27" s="11"/>
      <c r="H27" s="11"/>
    </row>
    <row r="28" spans="1:9" x14ac:dyDescent="0.3">
      <c r="C28" s="11"/>
      <c r="D28" s="11"/>
      <c r="E28" s="11"/>
      <c r="F28" s="11"/>
      <c r="G28" s="11"/>
      <c r="H28" s="11"/>
    </row>
    <row r="29" spans="1:9" x14ac:dyDescent="0.3">
      <c r="C29" s="11"/>
      <c r="D29" s="11"/>
      <c r="E29" s="11"/>
      <c r="F29" s="11"/>
      <c r="G29" s="11"/>
      <c r="H29" s="11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3"/>
  <sheetViews>
    <sheetView topLeftCell="A2" zoomScale="85" zoomScaleNormal="85" workbookViewId="0">
      <selection activeCell="J19" sqref="J19"/>
    </sheetView>
  </sheetViews>
  <sheetFormatPr defaultRowHeight="14.4" x14ac:dyDescent="0.3"/>
  <cols>
    <col min="2" max="2" width="17.33203125" bestFit="1" customWidth="1"/>
    <col min="3" max="3" width="12.6640625" customWidth="1"/>
    <col min="4" max="4" width="13.109375" bestFit="1" customWidth="1"/>
    <col min="5" max="8" width="13.109375" customWidth="1"/>
    <col min="10" max="10" width="20.33203125" bestFit="1" customWidth="1"/>
    <col min="13" max="13" width="54.109375" bestFit="1" customWidth="1"/>
  </cols>
  <sheetData>
    <row r="1" spans="1:13" hidden="1" x14ac:dyDescent="0.3">
      <c r="B1" s="2"/>
    </row>
    <row r="2" spans="1:13" ht="31.5" customHeight="1" x14ac:dyDescent="0.3">
      <c r="A2" s="5" t="s">
        <v>35</v>
      </c>
      <c r="B2" s="5" t="s">
        <v>15</v>
      </c>
      <c r="C2" s="5" t="s">
        <v>10</v>
      </c>
      <c r="D2" s="5" t="s">
        <v>11</v>
      </c>
      <c r="E2" s="5" t="s">
        <v>42</v>
      </c>
      <c r="F2" s="5" t="s">
        <v>13</v>
      </c>
      <c r="G2" s="5" t="s">
        <v>12</v>
      </c>
      <c r="H2" s="5" t="s">
        <v>14</v>
      </c>
      <c r="J2" s="7"/>
      <c r="K2" s="22" t="s">
        <v>33</v>
      </c>
      <c r="L2" s="22" t="s">
        <v>34</v>
      </c>
      <c r="M2" s="25" t="s">
        <v>52</v>
      </c>
    </row>
    <row r="3" spans="1:13" x14ac:dyDescent="0.3">
      <c r="A3" s="9">
        <v>1.1000000000000001</v>
      </c>
      <c r="B3" s="1">
        <f>('DATI '!B2-$K$3)/($L$3-$K$3)</f>
        <v>0.1151533200313688</v>
      </c>
      <c r="C3" s="1">
        <f>('DATI '!C2-$K$4)/($L$4-$K$4)</f>
        <v>0.25947521865889217</v>
      </c>
      <c r="D3" s="1">
        <f>('DATI '!D2-$K$5)/($L$5-$K$5)</f>
        <v>0.66180758017492713</v>
      </c>
      <c r="E3" s="1">
        <f>1-(('DATI '!E2-$K$6)/($L$6-$K$6))</f>
        <v>0.52</v>
      </c>
      <c r="F3" s="1">
        <f>1-(('DATI '!G2-$K$7)/($L$7-$K$7))</f>
        <v>0.8</v>
      </c>
      <c r="G3" s="1">
        <f>1-(('DATI '!F2-$K$8)/($L$8-$K$8))</f>
        <v>0.88</v>
      </c>
      <c r="H3" s="1">
        <f>1-(('DATI '!H2-$K$9)/($L$9-$K$9))</f>
        <v>0.14999999999999991</v>
      </c>
      <c r="J3" s="5" t="s">
        <v>15</v>
      </c>
      <c r="K3" s="11">
        <v>5.2238805970149252E-2</v>
      </c>
      <c r="L3" s="11">
        <v>3.1612903225806455</v>
      </c>
      <c r="M3" s="25"/>
    </row>
    <row r="4" spans="1:13" x14ac:dyDescent="0.3">
      <c r="A4" s="9">
        <v>1.2</v>
      </c>
      <c r="B4" s="1">
        <f>('DATI '!B3-$K$3)/($L$3-$K$3)</f>
        <v>0.7671989934185055</v>
      </c>
      <c r="C4" s="1">
        <f>('DATI '!C3-$K$4)/($L$4-$K$4)</f>
        <v>0.66180758017492713</v>
      </c>
      <c r="D4" s="1">
        <f>('DATI '!D3-$K$5)/($L$5-$K$5)</f>
        <v>0.25947521865889217</v>
      </c>
      <c r="E4" s="1">
        <f>1-(('DATI '!E3-$K$6)/($L$6-$K$6))</f>
        <v>0.52</v>
      </c>
      <c r="F4" s="1">
        <f>1-(('DATI '!G3-$K$7)/($L$7-$K$7))</f>
        <v>0.8</v>
      </c>
      <c r="G4" s="1">
        <f>1-(('DATI '!F3-$K$8)/($L$8-$K$8))</f>
        <v>0.55999999999999994</v>
      </c>
      <c r="H4" s="1">
        <f>1-(('DATI '!H3-$K$9)/($L$9-$K$9))</f>
        <v>0.8</v>
      </c>
      <c r="J4" s="5" t="s">
        <v>10</v>
      </c>
      <c r="K4" s="11">
        <v>0.35</v>
      </c>
      <c r="L4" s="11">
        <v>17.5</v>
      </c>
      <c r="M4" s="25"/>
    </row>
    <row r="5" spans="1:13" x14ac:dyDescent="0.3">
      <c r="A5" s="6">
        <v>2</v>
      </c>
      <c r="B5" s="1">
        <f>('DATI '!B4-$K$3)/($L$3-$K$3)</f>
        <v>0.26265684202509471</v>
      </c>
      <c r="C5" s="1">
        <f>('DATI '!C4-$K$4)/($L$4-$K$4)</f>
        <v>0.28862973760932947</v>
      </c>
      <c r="D5" s="1">
        <f>('DATI '!D4-$K$5)/($L$5-$K$5)</f>
        <v>0.3352769679300292</v>
      </c>
      <c r="E5" s="1">
        <f>1-(('DATI '!E4-$K$6)/($L$6-$K$6))</f>
        <v>0.52</v>
      </c>
      <c r="F5" s="1">
        <f>1-(('DATI '!G4-$K$7)/($L$7-$K$7))</f>
        <v>0.8</v>
      </c>
      <c r="G5" s="1">
        <f>1-(('DATI '!F4-$K$8)/($L$8-$K$8))</f>
        <v>0.55999999999999994</v>
      </c>
      <c r="H5" s="1">
        <f>1-(('DATI '!H4-$K$9)/($L$9-$K$9))</f>
        <v>0.8</v>
      </c>
      <c r="J5" s="5" t="s">
        <v>11</v>
      </c>
      <c r="K5" s="11">
        <v>0.35</v>
      </c>
      <c r="L5" s="11">
        <v>17.5</v>
      </c>
      <c r="M5" s="25"/>
    </row>
    <row r="6" spans="1:13" x14ac:dyDescent="0.3">
      <c r="A6" s="6">
        <v>3</v>
      </c>
      <c r="B6" s="1">
        <f>('DATI '!B5-$K$3)/($L$3-$K$3)</f>
        <v>0.2784752765560442</v>
      </c>
      <c r="C6" s="1">
        <f>('DATI '!C5-$K$4)/($L$4-$K$4)</f>
        <v>0.30612244897959184</v>
      </c>
      <c r="D6" s="1">
        <f>('DATI '!D5-$K$5)/($L$5-$K$5)</f>
        <v>0.3352769679300292</v>
      </c>
      <c r="E6" s="1">
        <f>1-(('DATI '!E5-$K$6)/($L$6-$K$6))</f>
        <v>0.52</v>
      </c>
      <c r="F6" s="1">
        <f>1-(('DATI '!G5-$K$7)/($L$7-$K$7))</f>
        <v>0.35000000000000009</v>
      </c>
      <c r="G6" s="1">
        <f>1-(('DATI '!F5-$K$8)/($L$8-$K$8))</f>
        <v>0.55999999999999994</v>
      </c>
      <c r="H6" s="1">
        <f>1-(('DATI '!H5-$K$9)/($L$9-$K$9))</f>
        <v>0.8</v>
      </c>
      <c r="J6" s="5" t="s">
        <v>42</v>
      </c>
      <c r="K6" s="11">
        <v>0.25</v>
      </c>
      <c r="L6" s="11">
        <v>1.5</v>
      </c>
      <c r="M6" s="25"/>
    </row>
    <row r="7" spans="1:13" x14ac:dyDescent="0.3">
      <c r="A7" s="6">
        <v>4</v>
      </c>
      <c r="B7" s="1">
        <f>('DATI '!B6-$K$3)/($L$3-$K$3)</f>
        <v>0.31574243587472189</v>
      </c>
      <c r="C7" s="1">
        <f>('DATI '!C6-$K$4)/($L$4-$K$4)</f>
        <v>0.3352769679300292</v>
      </c>
      <c r="D7" s="1">
        <f>('DATI '!D6-$K$5)/($L$5-$K$5)</f>
        <v>0.32361516034985427</v>
      </c>
      <c r="E7" s="1">
        <f>1-(('DATI '!E6-$K$6)/($L$6-$K$6))</f>
        <v>0.52</v>
      </c>
      <c r="F7" s="1">
        <f>1-(('DATI '!G6-$K$7)/($L$7-$K$7))</f>
        <v>0.25</v>
      </c>
      <c r="G7" s="1">
        <f>1-(('DATI '!F6-$K$8)/($L$8-$K$8))</f>
        <v>0.6</v>
      </c>
      <c r="H7" s="1">
        <f>1-(('DATI '!H6-$K$9)/($L$9-$K$9))</f>
        <v>0.35000000000000009</v>
      </c>
      <c r="J7" s="5" t="s">
        <v>13</v>
      </c>
      <c r="K7" s="11">
        <v>0.2</v>
      </c>
      <c r="L7" s="11">
        <v>1.2</v>
      </c>
      <c r="M7" s="25"/>
    </row>
    <row r="8" spans="1:13" x14ac:dyDescent="0.3">
      <c r="A8" s="6">
        <v>5</v>
      </c>
      <c r="B8" s="1">
        <f>('DATI '!B7-$K$3)/($L$3-$K$3)</f>
        <v>0.2721300288063413</v>
      </c>
      <c r="C8" s="1">
        <f>('DATI '!C7-$K$4)/($L$4-$K$4)</f>
        <v>0.28862973760932947</v>
      </c>
      <c r="D8" s="1">
        <f>('DATI '!D7-$K$5)/($L$5-$K$5)</f>
        <v>0.32361516034985427</v>
      </c>
      <c r="E8" s="1">
        <f>1-(('DATI '!E7-$K$6)/($L$6-$K$6))</f>
        <v>0.52</v>
      </c>
      <c r="F8" s="1">
        <f>1-(('DATI '!G7-$K$7)/($L$7-$K$7))</f>
        <v>0.8</v>
      </c>
      <c r="G8" s="1">
        <f>1-(('DATI '!F7-$K$8)/($L$8-$K$8))</f>
        <v>0.48</v>
      </c>
      <c r="H8" s="1">
        <f>1-(('DATI '!H7-$K$9)/($L$9-$K$9))</f>
        <v>0.25</v>
      </c>
      <c r="J8" s="5" t="s">
        <v>12</v>
      </c>
      <c r="K8" s="11">
        <v>0.25</v>
      </c>
      <c r="L8" s="11">
        <v>1.5</v>
      </c>
      <c r="M8" s="25"/>
    </row>
    <row r="9" spans="1:13" x14ac:dyDescent="0.3">
      <c r="A9" s="6">
        <v>6</v>
      </c>
      <c r="B9" s="1">
        <f>('DATI '!B8-$K$3)/($L$3-$K$3)</f>
        <v>0.26195380049038586</v>
      </c>
      <c r="C9" s="1">
        <f>('DATI '!C8-$K$4)/($L$4-$K$4)</f>
        <v>0.28279883381924203</v>
      </c>
      <c r="D9" s="1">
        <f>('DATI '!D8-$K$5)/($L$5-$K$5)</f>
        <v>0.32944606413994176</v>
      </c>
      <c r="E9" s="1">
        <f>1-(('DATI '!E8-$K$6)/($L$6-$K$6))</f>
        <v>0.52</v>
      </c>
      <c r="F9" s="1">
        <f>1-(('DATI '!G8-$K$7)/($L$7-$K$7))</f>
        <v>0.8</v>
      </c>
      <c r="G9" s="1">
        <f>1-(('DATI '!F8-$K$8)/($L$8-$K$8))</f>
        <v>0.48</v>
      </c>
      <c r="H9" s="1">
        <f>1-(('DATI '!H8-$K$9)/($L$9-$K$9))</f>
        <v>0.8</v>
      </c>
      <c r="J9" s="5" t="s">
        <v>14</v>
      </c>
      <c r="K9" s="11">
        <v>0.2</v>
      </c>
      <c r="L9" s="11">
        <v>1.2</v>
      </c>
      <c r="M9" s="25"/>
    </row>
    <row r="10" spans="1:13" x14ac:dyDescent="0.3">
      <c r="A10" s="6">
        <v>7</v>
      </c>
      <c r="B10" s="1">
        <f>('DATI '!B9-$K$3)/($L$3-$K$3)</f>
        <v>0.92131887985546512</v>
      </c>
      <c r="C10" s="1">
        <f>('DATI '!C9-$K$4)/($L$4-$K$4)</f>
        <v>1</v>
      </c>
      <c r="D10" s="1">
        <f>('DATI '!D9-$K$5)/($L$5-$K$5)</f>
        <v>0.32944606413994176</v>
      </c>
      <c r="E10" s="1">
        <f>1-(('DATI '!E9-$K$6)/($L$6-$K$6))</f>
        <v>0.52</v>
      </c>
      <c r="F10" s="1">
        <f>1-(('DATI '!G9-$K$7)/($L$7-$K$7))</f>
        <v>0.8</v>
      </c>
      <c r="G10" s="1">
        <f>1-(('DATI '!F9-$K$8)/($L$8-$K$8))</f>
        <v>0.48</v>
      </c>
      <c r="H10" s="1">
        <f>1-(('DATI '!H9-$K$9)/($L$9-$K$9))</f>
        <v>0.8</v>
      </c>
    </row>
    <row r="11" spans="1:13" x14ac:dyDescent="0.3">
      <c r="A11" s="6">
        <v>8</v>
      </c>
      <c r="B11" s="1">
        <f>('DATI '!B10-$K$3)/($L$3-$K$3)</f>
        <v>0.11309151553053992</v>
      </c>
      <c r="C11" s="1">
        <f>('DATI '!C10-$K$4)/($L$4-$K$4)</f>
        <v>0.10204081632653061</v>
      </c>
      <c r="D11" s="1">
        <f>('DATI '!D10-$K$5)/($L$5-$K$5)</f>
        <v>0.28279883381924203</v>
      </c>
      <c r="E11" s="1">
        <f>1-(('DATI '!E10-$K$6)/($L$6-$K$6))</f>
        <v>0.52</v>
      </c>
      <c r="F11" s="1">
        <f>1-(('DATI '!G10-$K$7)/($L$7-$K$7))</f>
        <v>0.35000000000000009</v>
      </c>
      <c r="G11" s="1">
        <f>1-(('DATI '!F10-$K$8)/($L$8-$K$8))</f>
        <v>0.64</v>
      </c>
      <c r="H11" s="1">
        <f>1-(('DATI '!H10-$K$9)/($L$9-$K$9))</f>
        <v>0.8</v>
      </c>
    </row>
    <row r="12" spans="1:13" x14ac:dyDescent="0.3">
      <c r="A12" s="6">
        <v>10</v>
      </c>
      <c r="B12" s="1">
        <f>('DATI '!B11-$K$3)/($L$3-$K$3)</f>
        <v>0.2022869711098767</v>
      </c>
      <c r="C12" s="1">
        <f>('DATI '!C11-$K$4)/($L$4-$K$4)</f>
        <v>0.25364431486880473</v>
      </c>
      <c r="D12" s="1">
        <f>('DATI '!D11-$K$5)/($L$5-$K$5)</f>
        <v>0.38192419825072893</v>
      </c>
      <c r="E12" s="1">
        <f>1-(('DATI '!E11-$K$6)/($L$6-$K$6))</f>
        <v>0.44000000000000006</v>
      </c>
      <c r="F12" s="1">
        <f>1-(('DATI '!G11-$K$7)/($L$7-$K$7))</f>
        <v>0.39999999999999991</v>
      </c>
      <c r="G12" s="1">
        <f>1-(('DATI '!F11-$K$8)/($L$8-$K$8))</f>
        <v>0.88</v>
      </c>
      <c r="H12" s="1">
        <f>1-(('DATI '!H11-$K$9)/($L$9-$K$9))</f>
        <v>0.39999999999999991</v>
      </c>
    </row>
    <row r="13" spans="1:13" x14ac:dyDescent="0.3">
      <c r="A13" s="6">
        <v>12</v>
      </c>
      <c r="B13" s="1">
        <f>('DATI '!B12-$K$3)/($L$3-$K$3)</f>
        <v>0.24635906099320731</v>
      </c>
      <c r="C13" s="1">
        <f>('DATI '!C12-$K$4)/($L$4-$K$4)</f>
        <v>0.24198250728862977</v>
      </c>
      <c r="D13" s="1">
        <f>('DATI '!D12-$K$5)/($L$5-$K$5)</f>
        <v>0.30029154518950441</v>
      </c>
      <c r="E13" s="1">
        <f>1-(('DATI '!E12-$K$6)/($L$6-$K$6))</f>
        <v>0.52</v>
      </c>
      <c r="F13" s="1">
        <f>1-(('DATI '!G12-$K$7)/($L$7-$K$7))</f>
        <v>0.30000000000000004</v>
      </c>
      <c r="G13" s="1">
        <f>1-(('DATI '!F12-$K$8)/($L$8-$K$8))</f>
        <v>0.88</v>
      </c>
      <c r="H13" s="1">
        <f>1-(('DATI '!H12-$K$9)/($L$9-$K$9))</f>
        <v>0.44999999999999996</v>
      </c>
    </row>
    <row r="14" spans="1:13" x14ac:dyDescent="0.3">
      <c r="A14" s="10">
        <v>13</v>
      </c>
      <c r="B14" s="1">
        <f>('DATI '!B13-$K$3)/($L$3-$K$3)</f>
        <v>0.33700348432055749</v>
      </c>
      <c r="C14" s="1">
        <f>('DATI '!C13-$K$4)/($L$4-$K$4)</f>
        <v>0.23615160349854233</v>
      </c>
      <c r="D14" s="1">
        <f>('DATI '!D13-$K$5)/($L$5-$K$5)</f>
        <v>0.21282798833819244</v>
      </c>
      <c r="E14" s="1">
        <f>1-(('DATI '!E13-$K$6)/($L$6-$K$6))</f>
        <v>0.55999999999999994</v>
      </c>
      <c r="F14" s="1">
        <f>1-(('DATI '!G13-$K$7)/($L$7-$K$7))</f>
        <v>0.44999999999999996</v>
      </c>
      <c r="G14" s="1">
        <f>1-(('DATI '!F13-$K$8)/($L$8-$K$8))</f>
        <v>0.88</v>
      </c>
      <c r="H14" s="1">
        <f>1-(('DATI '!H13-$K$9)/($L$9-$K$9))</f>
        <v>0.30000000000000004</v>
      </c>
    </row>
    <row r="15" spans="1:13" x14ac:dyDescent="0.3">
      <c r="A15" s="16">
        <v>16</v>
      </c>
      <c r="B15" s="1">
        <f>('DATI '!B14-$K$3)/($L$3-$K$3)</f>
        <v>0.12939851476436842</v>
      </c>
      <c r="C15" s="1">
        <f>('DATI '!C14-$K$4)/($L$4-$K$4)</f>
        <v>9.6209912536443148E-2</v>
      </c>
      <c r="D15" s="1">
        <f>('DATI '!D14-$K$5)/($L$5-$K$5)</f>
        <v>0.23615160349854233</v>
      </c>
      <c r="E15" s="1">
        <f>1-(('DATI '!E14-$K$6)/($L$6-$K$6))</f>
        <v>0.48</v>
      </c>
      <c r="F15" s="1">
        <f>1-(('DATI '!G14-$K$7)/($L$7-$K$7))</f>
        <v>0.8</v>
      </c>
      <c r="G15" s="1">
        <f>1-(('DATI '!F14-$K$8)/($L$8-$K$8))</f>
        <v>0.64</v>
      </c>
      <c r="H15" s="1">
        <f>1-(('DATI '!H14-$K$9)/($L$9-$K$9))</f>
        <v>0.35000000000000009</v>
      </c>
    </row>
    <row r="16" spans="1:13" x14ac:dyDescent="0.3">
      <c r="A16" s="6">
        <v>20</v>
      </c>
      <c r="B16" s="1">
        <f>('DATI '!B15-$K$3)/($L$3-$K$3)</f>
        <v>0.34433916770245393</v>
      </c>
      <c r="C16" s="1">
        <f>('DATI '!C15-$K$4)/($L$4-$K$4)</f>
        <v>0.35276967930029163</v>
      </c>
      <c r="D16" s="1">
        <f>('DATI '!D15-$K$5)/($L$5-$K$5)</f>
        <v>0.31195335276967934</v>
      </c>
      <c r="E16" s="1">
        <f>1-(('DATI '!E15-$K$6)/($L$6-$K$6))</f>
        <v>0.36</v>
      </c>
      <c r="F16" s="1">
        <f>1-(('DATI '!G15-$K$7)/($L$7-$K$7))</f>
        <v>0.44999999999999996</v>
      </c>
      <c r="G16" s="1">
        <f>1-(('DATI '!F15-$K$8)/($L$8-$K$8))</f>
        <v>0.55999999999999994</v>
      </c>
      <c r="H16" s="1">
        <f>1-(('DATI '!H15-$K$9)/($L$9-$K$9))</f>
        <v>0</v>
      </c>
    </row>
    <row r="17" spans="1:8" x14ac:dyDescent="0.3">
      <c r="A17" s="6">
        <v>21</v>
      </c>
      <c r="B17" s="1">
        <f>('DATI '!B16-$K$3)/($L$3-$K$3)</f>
        <v>0.21294176207068191</v>
      </c>
      <c r="C17" s="1">
        <f>('DATI '!C16-$K$4)/($L$4-$K$4)</f>
        <v>0.24198250728862977</v>
      </c>
      <c r="D17" s="1">
        <f>('DATI '!D16-$K$5)/($L$5-$K$5)</f>
        <v>0.34693877551020413</v>
      </c>
      <c r="E17" s="1">
        <f>1-(('DATI '!E16-$K$6)/($L$6-$K$6))</f>
        <v>0.6</v>
      </c>
      <c r="F17" s="1">
        <f>1-(('DATI '!G16-$K$7)/($L$7-$K$7))</f>
        <v>0.25</v>
      </c>
      <c r="G17" s="1">
        <f>1-(('DATI '!F16-$K$8)/($L$8-$K$8))</f>
        <v>0.24</v>
      </c>
      <c r="H17" s="1">
        <f>1-(('DATI '!H16-$K$9)/($L$9-$K$9))</f>
        <v>0.5</v>
      </c>
    </row>
    <row r="18" spans="1:8" x14ac:dyDescent="0.3">
      <c r="A18" s="10">
        <v>22</v>
      </c>
      <c r="B18" s="1">
        <f>('DATI '!B17-$K$3)/($L$3-$K$3)</f>
        <v>0.19762550006452445</v>
      </c>
      <c r="C18" s="1">
        <f>('DATI '!C17-$K$4)/($L$4-$K$4)</f>
        <v>0.22448979591836737</v>
      </c>
      <c r="D18" s="1">
        <f>('DATI '!D17-$K$5)/($L$5-$K$5)</f>
        <v>0.34693877551020413</v>
      </c>
      <c r="E18" s="1">
        <f>1-(('DATI '!E17-$K$6)/($L$6-$K$6))</f>
        <v>0.6</v>
      </c>
      <c r="F18" s="1">
        <f>1-(('DATI '!G17-$K$7)/($L$7-$K$7))</f>
        <v>0.44999999999999996</v>
      </c>
      <c r="G18" s="1">
        <f>1-(('DATI '!F17-$K$8)/($L$8-$K$8))</f>
        <v>0.24</v>
      </c>
      <c r="H18" s="1">
        <f>1-(('DATI '!H17-$K$9)/($L$9-$K$9))</f>
        <v>0.25</v>
      </c>
    </row>
    <row r="19" spans="1:8" x14ac:dyDescent="0.3">
      <c r="A19" s="6">
        <v>23</v>
      </c>
      <c r="B19" s="1">
        <f>('DATI '!B18-$K$3)/($L$3-$K$3)</f>
        <v>0.2996515679442508</v>
      </c>
      <c r="C19" s="1">
        <f>('DATI '!C18-$K$4)/($L$4-$K$4)</f>
        <v>0.3352769679300292</v>
      </c>
      <c r="D19" s="1">
        <f>('DATI '!D18-$K$5)/($L$5-$K$5)</f>
        <v>0.3411078717201167</v>
      </c>
      <c r="E19" s="1">
        <f>1-(('DATI '!E18-$K$6)/($L$6-$K$6))</f>
        <v>0.6</v>
      </c>
      <c r="F19" s="1">
        <f>1-(('DATI '!G18-$K$7)/($L$7-$K$7))</f>
        <v>0.35000000000000009</v>
      </c>
      <c r="G19" s="1">
        <f>1-(('DATI '!F18-$K$8)/($L$8-$K$8))</f>
        <v>0.24</v>
      </c>
      <c r="H19" s="1">
        <f>1-(('DATI '!H18-$K$9)/($L$9-$K$9))</f>
        <v>0.44999999999999996</v>
      </c>
    </row>
    <row r="20" spans="1:8" x14ac:dyDescent="0.3">
      <c r="A20" s="10">
        <v>27</v>
      </c>
      <c r="B20" s="1">
        <f>('DATI '!B19-$K$3)/($L$3-$K$3)</f>
        <v>0.11386469221835074</v>
      </c>
      <c r="C20" s="1">
        <f>('DATI '!C19-$K$4)/($L$4-$K$4)</f>
        <v>0.13119533527696794</v>
      </c>
      <c r="D20" s="1">
        <f>('DATI '!D19-$K$5)/($L$5-$K$5)</f>
        <v>0.35276967930029163</v>
      </c>
      <c r="E20" s="1">
        <f>1-(('DATI '!E19-$K$6)/($L$6-$K$6))</f>
        <v>0.48</v>
      </c>
      <c r="F20" s="1">
        <f>1-(('DATI '!G19-$K$7)/($L$7-$K$7))</f>
        <v>0.85000000000000009</v>
      </c>
      <c r="G20" s="1">
        <f>1-(('DATI '!F19-$K$8)/($L$8-$K$8))</f>
        <v>0.24</v>
      </c>
      <c r="H20" s="1">
        <f>1-(('DATI '!H19-$K$9)/($L$9-$K$9))</f>
        <v>0.25</v>
      </c>
    </row>
    <row r="21" spans="1:8" x14ac:dyDescent="0.3">
      <c r="A21" s="6">
        <v>28</v>
      </c>
      <c r="B21" s="1">
        <f>('DATI '!B20-$K$3)/($L$3-$K$3)</f>
        <v>0.13125503137117536</v>
      </c>
      <c r="C21" s="1">
        <f>('DATI '!C20-$K$4)/($L$4-$K$4)</f>
        <v>0.14868804664723032</v>
      </c>
      <c r="D21" s="1">
        <f>('DATI '!D20-$K$5)/($L$5-$K$5)</f>
        <v>0.34693877551020413</v>
      </c>
      <c r="E21" s="1">
        <f>1-(('DATI '!E20-$K$6)/($L$6-$K$6))</f>
        <v>0.48</v>
      </c>
      <c r="F21" s="1">
        <f>1-(('DATI '!G20-$K$7)/($L$7-$K$7))</f>
        <v>0.5</v>
      </c>
      <c r="G21" s="1">
        <f>1-(('DATI '!F20-$K$8)/($L$8-$K$8))</f>
        <v>0.24</v>
      </c>
      <c r="H21" s="1">
        <f>1-(('DATI '!H20-$K$9)/($L$9-$K$9))</f>
        <v>0.85000000000000009</v>
      </c>
    </row>
    <row r="22" spans="1:8" x14ac:dyDescent="0.3">
      <c r="A22" s="6">
        <v>29</v>
      </c>
      <c r="B22" s="1">
        <f>('DATI '!B21-$K$3)/($L$3-$K$3)</f>
        <v>0.20783634140196278</v>
      </c>
      <c r="C22" s="1">
        <f>('DATI '!C21-$K$4)/($L$4-$K$4)</f>
        <v>0.23615160349854233</v>
      </c>
      <c r="D22" s="1">
        <f>('DATI '!D21-$K$5)/($L$5-$K$5)</f>
        <v>0.34693877551020413</v>
      </c>
      <c r="E22" s="1">
        <f>1-(('DATI '!E21-$K$6)/($L$6-$K$6))</f>
        <v>0.48</v>
      </c>
      <c r="F22" s="1">
        <f>1-(('DATI '!G21-$K$7)/($L$7-$K$7))</f>
        <v>0.35000000000000009</v>
      </c>
      <c r="G22" s="1">
        <f>1-(('DATI '!F21-$K$8)/($L$8-$K$8))</f>
        <v>0.24</v>
      </c>
      <c r="H22" s="1">
        <f>1-(('DATI '!H21-$K$9)/($L$9-$K$9))</f>
        <v>0.5</v>
      </c>
    </row>
    <row r="23" spans="1:8" x14ac:dyDescent="0.3">
      <c r="A23" s="6">
        <v>30</v>
      </c>
      <c r="B23" s="1">
        <f>('DATI '!B22-$K$3)/($L$3-$K$3)</f>
        <v>0.33992749797627841</v>
      </c>
      <c r="C23" s="1">
        <f>('DATI '!C22-$K$4)/($L$4-$K$4)</f>
        <v>0.3352769679300292</v>
      </c>
      <c r="D23" s="1">
        <f>('DATI '!D22-$K$5)/($L$5-$K$5)</f>
        <v>0.30029154518950441</v>
      </c>
      <c r="E23" s="1">
        <f>1-(('DATI '!E22-$K$6)/($L$6-$K$6))</f>
        <v>0.48</v>
      </c>
      <c r="F23" s="1">
        <f>1-(('DATI '!G22-$K$7)/($L$7-$K$7))</f>
        <v>0</v>
      </c>
      <c r="G23" s="1">
        <f>1-(('DATI '!F22-$K$8)/($L$8-$K$8))</f>
        <v>0.52</v>
      </c>
      <c r="H23" s="1">
        <f>1-(('DATI '!H22-$K$9)/($L$9-$K$9))</f>
        <v>0.30000000000000004</v>
      </c>
    </row>
  </sheetData>
  <mergeCells count="1">
    <mergeCell ref="M2:M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79998168889431442"/>
  </sheetPr>
  <dimension ref="A1:M8"/>
  <sheetViews>
    <sheetView workbookViewId="0">
      <selection activeCell="F2" sqref="F2:M8"/>
    </sheetView>
  </sheetViews>
  <sheetFormatPr defaultRowHeight="14.4" x14ac:dyDescent="0.3"/>
  <cols>
    <col min="5" max="5" width="12.6640625" bestFit="1" customWidth="1"/>
  </cols>
  <sheetData>
    <row r="1" spans="1:13" ht="30.75" customHeight="1" x14ac:dyDescent="0.3">
      <c r="A1" s="6" t="s">
        <v>7</v>
      </c>
      <c r="B1" s="6" t="s">
        <v>8</v>
      </c>
      <c r="C1" s="6" t="s">
        <v>9</v>
      </c>
      <c r="E1" s="7" t="s">
        <v>16</v>
      </c>
      <c r="F1" s="7"/>
      <c r="G1" s="7"/>
      <c r="I1" s="7"/>
      <c r="J1" s="7"/>
      <c r="K1" s="7"/>
    </row>
    <row r="2" spans="1:13" ht="15" customHeight="1" x14ac:dyDescent="0.3">
      <c r="A2" s="17" t="s">
        <v>17</v>
      </c>
      <c r="B2" s="13">
        <f>1/7</f>
        <v>0.14285714285714285</v>
      </c>
      <c r="C2" s="14">
        <v>0.25</v>
      </c>
      <c r="E2" s="4" t="s">
        <v>6</v>
      </c>
      <c r="F2" s="26" t="s">
        <v>44</v>
      </c>
      <c r="G2" s="26"/>
      <c r="H2" s="26"/>
      <c r="I2" s="26"/>
      <c r="J2" s="26"/>
      <c r="K2" s="26"/>
      <c r="L2" s="26"/>
      <c r="M2" s="26"/>
    </row>
    <row r="3" spans="1:13" x14ac:dyDescent="0.3">
      <c r="A3" s="17" t="s">
        <v>18</v>
      </c>
      <c r="B3" s="13">
        <f>1/7</f>
        <v>0.14285714285714285</v>
      </c>
      <c r="C3" s="14">
        <v>0.15</v>
      </c>
      <c r="E3" s="4" t="s">
        <v>0</v>
      </c>
      <c r="F3" s="26"/>
      <c r="G3" s="26"/>
      <c r="H3" s="26"/>
      <c r="I3" s="26"/>
      <c r="J3" s="26"/>
      <c r="K3" s="26"/>
      <c r="L3" s="26"/>
      <c r="M3" s="26"/>
    </row>
    <row r="4" spans="1:13" x14ac:dyDescent="0.3">
      <c r="A4" s="17" t="s">
        <v>19</v>
      </c>
      <c r="B4" s="13">
        <f>1/7</f>
        <v>0.14285714285714285</v>
      </c>
      <c r="C4" s="14">
        <f>0.4/3</f>
        <v>0.13333333333333333</v>
      </c>
      <c r="E4" s="4" t="s">
        <v>1</v>
      </c>
      <c r="F4" s="26"/>
      <c r="G4" s="26"/>
      <c r="H4" s="26"/>
      <c r="I4" s="26"/>
      <c r="J4" s="26"/>
      <c r="K4" s="26"/>
      <c r="L4" s="26"/>
      <c r="M4" s="26"/>
    </row>
    <row r="5" spans="1:13" x14ac:dyDescent="0.3">
      <c r="A5" s="17" t="s">
        <v>20</v>
      </c>
      <c r="B5" s="13">
        <f t="shared" ref="B5:B8" si="0">1/7</f>
        <v>0.14285714285714285</v>
      </c>
      <c r="C5" s="14">
        <v>0.15</v>
      </c>
      <c r="E5" s="4" t="s">
        <v>2</v>
      </c>
      <c r="F5" s="26"/>
      <c r="G5" s="26"/>
      <c r="H5" s="26"/>
      <c r="I5" s="26"/>
      <c r="J5" s="26"/>
      <c r="K5" s="26"/>
      <c r="L5" s="26"/>
      <c r="M5" s="26"/>
    </row>
    <row r="6" spans="1:13" x14ac:dyDescent="0.3">
      <c r="A6" s="17" t="s">
        <v>21</v>
      </c>
      <c r="B6" s="13">
        <f t="shared" si="0"/>
        <v>0.14285714285714285</v>
      </c>
      <c r="C6" s="14">
        <f>0.4/3</f>
        <v>0.13333333333333333</v>
      </c>
      <c r="E6" s="4" t="s">
        <v>4</v>
      </c>
      <c r="F6" s="26"/>
      <c r="G6" s="26"/>
      <c r="H6" s="26"/>
      <c r="I6" s="26"/>
      <c r="J6" s="26"/>
      <c r="K6" s="26"/>
      <c r="L6" s="26"/>
      <c r="M6" s="26"/>
    </row>
    <row r="7" spans="1:13" x14ac:dyDescent="0.3">
      <c r="A7" s="17" t="s">
        <v>22</v>
      </c>
      <c r="B7" s="13">
        <f t="shared" si="0"/>
        <v>0.14285714285714285</v>
      </c>
      <c r="C7" s="14">
        <v>0.05</v>
      </c>
      <c r="E7" s="4" t="s">
        <v>3</v>
      </c>
      <c r="F7" s="26"/>
      <c r="G7" s="26"/>
      <c r="H7" s="26"/>
      <c r="I7" s="26"/>
      <c r="J7" s="26"/>
      <c r="K7" s="26"/>
      <c r="L7" s="26"/>
      <c r="M7" s="26"/>
    </row>
    <row r="8" spans="1:13" x14ac:dyDescent="0.3">
      <c r="A8" s="17" t="s">
        <v>23</v>
      </c>
      <c r="B8" s="13">
        <f t="shared" si="0"/>
        <v>0.14285714285714285</v>
      </c>
      <c r="C8" s="14">
        <f>0.4/3</f>
        <v>0.13333333333333333</v>
      </c>
      <c r="E8" s="4" t="s">
        <v>5</v>
      </c>
      <c r="F8" s="26"/>
      <c r="G8" s="26"/>
      <c r="H8" s="26"/>
      <c r="I8" s="26"/>
      <c r="J8" s="26"/>
      <c r="K8" s="26"/>
      <c r="L8" s="26"/>
      <c r="M8" s="26"/>
    </row>
  </sheetData>
  <mergeCells count="1">
    <mergeCell ref="F2:M8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79998168889431442"/>
  </sheetPr>
  <dimension ref="A1:X25"/>
  <sheetViews>
    <sheetView tabSelected="1" zoomScaleNormal="100" workbookViewId="0">
      <selection activeCell="J7" sqref="J7"/>
    </sheetView>
  </sheetViews>
  <sheetFormatPr defaultRowHeight="14.4" x14ac:dyDescent="0.3"/>
  <cols>
    <col min="1" max="1" width="7" bestFit="1" customWidth="1"/>
    <col min="2" max="2" width="15.109375" bestFit="1" customWidth="1"/>
    <col min="9" max="9" width="29.33203125" bestFit="1" customWidth="1"/>
    <col min="10" max="10" width="12" customWidth="1"/>
    <col min="11" max="11" width="12.44140625" bestFit="1" customWidth="1"/>
    <col min="12" max="13" width="12" bestFit="1" customWidth="1"/>
    <col min="14" max="14" width="10.5546875" bestFit="1" customWidth="1"/>
    <col min="15" max="15" width="12.5546875" customWidth="1"/>
    <col min="16" max="17" width="11.109375" bestFit="1" customWidth="1"/>
    <col min="18" max="18" width="9.109375" style="24"/>
    <col min="21" max="21" width="18.88671875" bestFit="1" customWidth="1"/>
    <col min="23" max="23" width="25.5546875" bestFit="1" customWidth="1"/>
    <col min="24" max="24" width="20.6640625" bestFit="1" customWidth="1"/>
  </cols>
  <sheetData>
    <row r="1" spans="1:24" ht="23.4" x14ac:dyDescent="0.45">
      <c r="B1" s="27" t="s">
        <v>51</v>
      </c>
      <c r="C1" s="27"/>
      <c r="D1" s="27"/>
      <c r="E1" s="27"/>
      <c r="F1" s="27"/>
      <c r="G1" s="27"/>
      <c r="H1" s="27"/>
      <c r="I1" s="27"/>
      <c r="N1" s="3" t="s">
        <v>45</v>
      </c>
      <c r="U1" s="3" t="s">
        <v>46</v>
      </c>
      <c r="W1" s="28" t="s">
        <v>47</v>
      </c>
      <c r="X1" s="28"/>
    </row>
    <row r="2" spans="1:24" ht="23.4" x14ac:dyDescent="0.45">
      <c r="A2" s="4" t="s">
        <v>35</v>
      </c>
      <c r="B2" s="4" t="s">
        <v>6</v>
      </c>
      <c r="C2" s="4" t="s">
        <v>0</v>
      </c>
      <c r="D2" s="4" t="s">
        <v>1</v>
      </c>
      <c r="E2" s="4" t="s">
        <v>2</v>
      </c>
      <c r="F2" s="4" t="s">
        <v>4</v>
      </c>
      <c r="G2" s="4" t="s">
        <v>3</v>
      </c>
      <c r="H2" s="4" t="s">
        <v>5</v>
      </c>
      <c r="I2" s="3" t="s">
        <v>45</v>
      </c>
      <c r="K2" s="3" t="s">
        <v>48</v>
      </c>
      <c r="M2" s="3" t="s">
        <v>31</v>
      </c>
      <c r="N2" s="1">
        <v>0.27254635381763304</v>
      </c>
      <c r="T2" s="3" t="s">
        <v>31</v>
      </c>
      <c r="U2" s="1">
        <v>0.29930401114999</v>
      </c>
      <c r="W2" s="3" t="s">
        <v>49</v>
      </c>
      <c r="X2" s="3" t="s">
        <v>50</v>
      </c>
    </row>
    <row r="3" spans="1:24" ht="23.4" x14ac:dyDescent="0.45">
      <c r="A3" s="9">
        <v>1.1000000000000001</v>
      </c>
      <c r="B3" s="1">
        <f>'PRIMA ELABORAZIONE'!B3</f>
        <v>0.1151533200313688</v>
      </c>
      <c r="C3" s="1">
        <f>'PRIMA ELABORAZIONE'!C3</f>
        <v>0.25947521865889217</v>
      </c>
      <c r="D3" s="1">
        <f>'PRIMA ELABORAZIONE'!D3</f>
        <v>0.66180758017492713</v>
      </c>
      <c r="E3" s="1">
        <f>'PRIMA ELABORAZIONE'!E3</f>
        <v>0.52</v>
      </c>
      <c r="F3" s="1">
        <f>'PRIMA ELABORAZIONE'!F3</f>
        <v>0.8</v>
      </c>
      <c r="G3" s="1">
        <f>'PRIMA ELABORAZIONE'!G3</f>
        <v>0.88</v>
      </c>
      <c r="H3" s="1">
        <f>'PRIMA ELABORAZIONE'!H3</f>
        <v>0.14999999999999991</v>
      </c>
      <c r="I3" s="15">
        <f>(B3*PESI!$C$2)+C3*PESI!$C$3+D3*PESI!$C$4+E3*PESI!$C$5+F3*PESI!$C$6+G3*PESI!$C$7+H3*PESI!$C$8</f>
        <v>0.40461729016333298</v>
      </c>
      <c r="K3" s="23">
        <f t="shared" ref="K3:K23" si="0">(I3-$N$2)/($N$3-$N$2)</f>
        <v>0.28278120259746214</v>
      </c>
      <c r="M3" s="3" t="s">
        <v>32</v>
      </c>
      <c r="N3" s="1">
        <v>0.73958919518252519</v>
      </c>
      <c r="T3" s="3" t="s">
        <v>32</v>
      </c>
      <c r="U3" s="1">
        <v>0.67868070628505817</v>
      </c>
      <c r="W3" s="15">
        <f>(B3*PESI!$B$2)+C3*PESI!$B$3+D3*PESI!$B$4+E3*PESI!$B$5+F3*PESI!$B$6+G3*PESI!$B$7+H3*PESI!$B$8</f>
        <v>0.48377658840931254</v>
      </c>
      <c r="X3" s="1">
        <f t="shared" ref="X3:X23" si="1">(W3-$U$2)/($U$3-$U$2)</f>
        <v>0.48625173771848429</v>
      </c>
    </row>
    <row r="4" spans="1:24" ht="18" x14ac:dyDescent="0.35">
      <c r="A4" s="9">
        <v>1.2</v>
      </c>
      <c r="B4" s="1">
        <f>'PRIMA ELABORAZIONE'!B4</f>
        <v>0.7671989934185055</v>
      </c>
      <c r="C4" s="1">
        <f>'PRIMA ELABORAZIONE'!C4</f>
        <v>0.66180758017492713</v>
      </c>
      <c r="D4" s="1">
        <f>'PRIMA ELABORAZIONE'!D4</f>
        <v>0.25947521865889217</v>
      </c>
      <c r="E4" s="1">
        <f>'PRIMA ELABORAZIONE'!E4</f>
        <v>0.52</v>
      </c>
      <c r="F4" s="1">
        <f>'PRIMA ELABORAZIONE'!F4</f>
        <v>0.8</v>
      </c>
      <c r="G4" s="1">
        <f>'PRIMA ELABORAZIONE'!G4</f>
        <v>0.55999999999999994</v>
      </c>
      <c r="H4" s="1">
        <f>'PRIMA ELABORAZIONE'!H4</f>
        <v>0.8</v>
      </c>
      <c r="I4" s="15">
        <f>(B4*PESI!$C$2)+C4*PESI!$C$3+D4*PESI!$C$4+E4*PESI!$C$5+F4*PESI!$C$6+G4*PESI!$C$7+H4*PESI!$C$8</f>
        <v>0.64500091453538444</v>
      </c>
      <c r="K4" s="23">
        <f t="shared" si="0"/>
        <v>0.79747408102709649</v>
      </c>
      <c r="N4" s="11"/>
      <c r="W4" s="15">
        <f>(B4*PESI!$B$2)+C4*PESI!$B$3+D4*PESI!$B$4+E4*PESI!$B$5+F4*PESI!$B$6+G4*PESI!$B$7+H4*PESI!$B$8</f>
        <v>0.62406882746461789</v>
      </c>
      <c r="X4" s="1">
        <f t="shared" si="1"/>
        <v>0.85604840908586388</v>
      </c>
    </row>
    <row r="5" spans="1:24" ht="18" x14ac:dyDescent="0.35">
      <c r="A5" s="6">
        <v>2</v>
      </c>
      <c r="B5" s="1">
        <f>'PRIMA ELABORAZIONE'!B5</f>
        <v>0.26265684202509471</v>
      </c>
      <c r="C5" s="1">
        <f>'PRIMA ELABORAZIONE'!C5</f>
        <v>0.28862973760932947</v>
      </c>
      <c r="D5" s="1">
        <f>'PRIMA ELABORAZIONE'!D5</f>
        <v>0.3352769679300292</v>
      </c>
      <c r="E5" s="1">
        <f>'PRIMA ELABORAZIONE'!E5</f>
        <v>0.52</v>
      </c>
      <c r="F5" s="1">
        <f>'PRIMA ELABORAZIONE'!F5</f>
        <v>0.8</v>
      </c>
      <c r="G5" s="1">
        <f>'PRIMA ELABORAZIONE'!G5</f>
        <v>0.55999999999999994</v>
      </c>
      <c r="H5" s="1">
        <f>'PRIMA ELABORAZIONE'!H5</f>
        <v>0.8</v>
      </c>
      <c r="I5" s="15">
        <f>(B5*PESI!$C$2)+C5*PESI!$C$3+D5*PESI!$C$4+E5*PESI!$C$5+F5*PESI!$C$6+G5*PESI!$C$7+H5*PESI!$C$8</f>
        <v>0.47299560020501041</v>
      </c>
      <c r="K5" s="23">
        <f t="shared" si="0"/>
        <v>0.42918813572130099</v>
      </c>
      <c r="N5" s="11"/>
      <c r="W5" s="15">
        <f>(B5*PESI!$B$2)+C5*PESI!$B$3+D5*PESI!$B$4+E5*PESI!$B$5+F5*PESI!$B$6+G5*PESI!$B$7+H5*PESI!$B$8</f>
        <v>0.50950907822349334</v>
      </c>
      <c r="X5" s="1">
        <f t="shared" si="1"/>
        <v>0.55408007336524656</v>
      </c>
    </row>
    <row r="6" spans="1:24" ht="18" x14ac:dyDescent="0.35">
      <c r="A6" s="6">
        <v>3</v>
      </c>
      <c r="B6" s="1">
        <f>'PRIMA ELABORAZIONE'!B6</f>
        <v>0.2784752765560442</v>
      </c>
      <c r="C6" s="1">
        <f>'PRIMA ELABORAZIONE'!C6</f>
        <v>0.30612244897959184</v>
      </c>
      <c r="D6" s="1">
        <f>'PRIMA ELABORAZIONE'!D6</f>
        <v>0.3352769679300292</v>
      </c>
      <c r="E6" s="1">
        <f>'PRIMA ELABORAZIONE'!E6</f>
        <v>0.52</v>
      </c>
      <c r="F6" s="1">
        <f>'PRIMA ELABORAZIONE'!F6</f>
        <v>0.35000000000000009</v>
      </c>
      <c r="G6" s="1">
        <f>'PRIMA ELABORAZIONE'!G6</f>
        <v>0.55999999999999994</v>
      </c>
      <c r="H6" s="1">
        <f>'PRIMA ELABORAZIONE'!H6</f>
        <v>0.8</v>
      </c>
      <c r="I6" s="15">
        <f>(B6*PESI!$C$2)+C6*PESI!$C$3+D6*PESI!$C$4+E6*PESI!$C$5+F6*PESI!$C$6+G6*PESI!$C$7+H6*PESI!$C$8</f>
        <v>0.41957411554328705</v>
      </c>
      <c r="K6" s="23">
        <f t="shared" si="0"/>
        <v>0.31480572809119212</v>
      </c>
      <c r="N6" s="11"/>
      <c r="W6" s="15">
        <f>(B6*PESI!$B$2)+C6*PESI!$B$3+D6*PESI!$B$4+E6*PESI!$B$5+F6*PESI!$B$6+G6*PESI!$B$7+H6*PESI!$B$8</f>
        <v>0.44998209906652359</v>
      </c>
      <c r="X6" s="1">
        <f t="shared" si="1"/>
        <v>0.39717275691615217</v>
      </c>
    </row>
    <row r="7" spans="1:24" ht="18" x14ac:dyDescent="0.35">
      <c r="A7" s="6">
        <v>4</v>
      </c>
      <c r="B7" s="1">
        <f>'PRIMA ELABORAZIONE'!B7</f>
        <v>0.31574243587472189</v>
      </c>
      <c r="C7" s="1">
        <f>'PRIMA ELABORAZIONE'!C7</f>
        <v>0.3352769679300292</v>
      </c>
      <c r="D7" s="1">
        <f>'PRIMA ELABORAZIONE'!D7</f>
        <v>0.32361516034985427</v>
      </c>
      <c r="E7" s="1">
        <f>'PRIMA ELABORAZIONE'!E7</f>
        <v>0.52</v>
      </c>
      <c r="F7" s="1">
        <f>'PRIMA ELABORAZIONE'!F7</f>
        <v>0.25</v>
      </c>
      <c r="G7" s="1">
        <f>'PRIMA ELABORAZIONE'!G7</f>
        <v>0.6</v>
      </c>
      <c r="H7" s="1">
        <f>'PRIMA ELABORAZIONE'!H7</f>
        <v>0.35000000000000009</v>
      </c>
      <c r="I7" s="15">
        <f>(B7*PESI!$C$2)+C7*PESI!$C$3+D7*PESI!$C$4+E7*PESI!$C$5+F7*PESI!$C$6+G7*PESI!$C$7+H7*PESI!$C$8</f>
        <v>0.36037584220483215</v>
      </c>
      <c r="K7" s="23">
        <f t="shared" si="0"/>
        <v>0.18805445798189532</v>
      </c>
      <c r="N7" s="11"/>
      <c r="W7" s="15">
        <f>(B7*PESI!$B$2)+C7*PESI!$B$3+D7*PESI!$B$4+E7*PESI!$B$5+F7*PESI!$B$6+G7*PESI!$B$7+H7*PESI!$B$8</f>
        <v>0.38494779487922931</v>
      </c>
      <c r="X7" s="1">
        <f t="shared" si="1"/>
        <v>0.22574866834861285</v>
      </c>
    </row>
    <row r="8" spans="1:24" ht="18" x14ac:dyDescent="0.35">
      <c r="A8" s="6">
        <v>5</v>
      </c>
      <c r="B8" s="1">
        <f>'PRIMA ELABORAZIONE'!B8</f>
        <v>0.2721300288063413</v>
      </c>
      <c r="C8" s="1">
        <f>'PRIMA ELABORAZIONE'!C8</f>
        <v>0.28862973760932947</v>
      </c>
      <c r="D8" s="1">
        <f>'PRIMA ELABORAZIONE'!D8</f>
        <v>0.32361516034985427</v>
      </c>
      <c r="E8" s="1">
        <f>'PRIMA ELABORAZIONE'!E8</f>
        <v>0.52</v>
      </c>
      <c r="F8" s="1">
        <f>'PRIMA ELABORAZIONE'!F8</f>
        <v>0.8</v>
      </c>
      <c r="G8" s="1">
        <f>'PRIMA ELABORAZIONE'!G8</f>
        <v>0.48</v>
      </c>
      <c r="H8" s="1">
        <f>'PRIMA ELABORAZIONE'!H8</f>
        <v>0.25</v>
      </c>
      <c r="I8" s="15">
        <f>(B8*PESI!$C$2)+C8*PESI!$C$3+D8*PESI!$C$4+E8*PESI!$C$5+F8*PESI!$C$6+G8*PESI!$C$7+H8*PESI!$C$8</f>
        <v>0.39647565588963202</v>
      </c>
      <c r="K8" s="23">
        <f t="shared" si="0"/>
        <v>0.26534889542429629</v>
      </c>
      <c r="N8" s="11"/>
      <c r="W8" s="15">
        <f>(B8*PESI!$B$2)+C8*PESI!$B$3+D8*PESI!$B$4+E8*PESI!$B$5+F8*PESI!$B$6+G8*PESI!$B$7+H8*PESI!$B$8</f>
        <v>0.4191964181093607</v>
      </c>
      <c r="X8" s="1">
        <f t="shared" si="1"/>
        <v>0.31602470182488629</v>
      </c>
    </row>
    <row r="9" spans="1:24" ht="18" x14ac:dyDescent="0.35">
      <c r="A9" s="6">
        <v>6</v>
      </c>
      <c r="B9" s="1">
        <f>'PRIMA ELABORAZIONE'!B9</f>
        <v>0.26195380049038586</v>
      </c>
      <c r="C9" s="1">
        <f>'PRIMA ELABORAZIONE'!C9</f>
        <v>0.28279883381924203</v>
      </c>
      <c r="D9" s="1">
        <f>'PRIMA ELABORAZIONE'!D9</f>
        <v>0.32944606413994176</v>
      </c>
      <c r="E9" s="1">
        <f>'PRIMA ELABORAZIONE'!E9</f>
        <v>0.52</v>
      </c>
      <c r="F9" s="1">
        <f>'PRIMA ELABORAZIONE'!F9</f>
        <v>0.8</v>
      </c>
      <c r="G9" s="1">
        <f>'PRIMA ELABORAZIONE'!G9</f>
        <v>0.48</v>
      </c>
      <c r="H9" s="1">
        <f>'PRIMA ELABORAZIONE'!H9</f>
        <v>0.8</v>
      </c>
      <c r="I9" s="15">
        <f>(B9*PESI!$C$2)+C9*PESI!$C$3+D9*PESI!$C$4+E9*PESI!$C$5+F9*PESI!$C$6+G9*PESI!$C$7+H9*PESI!$C$8</f>
        <v>0.46716775041414171</v>
      </c>
      <c r="K9" s="23">
        <f t="shared" si="0"/>
        <v>0.41670994469745976</v>
      </c>
      <c r="N9" s="11"/>
      <c r="W9" s="15">
        <f>(B9*PESI!$B$2)+C9*PESI!$B$3+D9*PESI!$B$4+E9*PESI!$B$5+F9*PESI!$B$6+G9*PESI!$B$7+H9*PESI!$B$8</f>
        <v>0.49631409977850993</v>
      </c>
      <c r="X9" s="1">
        <f t="shared" si="1"/>
        <v>0.5192993959694312</v>
      </c>
    </row>
    <row r="10" spans="1:24" ht="18" x14ac:dyDescent="0.35">
      <c r="A10" s="6">
        <v>7</v>
      </c>
      <c r="B10" s="1">
        <f>'PRIMA ELABORAZIONE'!B10</f>
        <v>0.92131887985546512</v>
      </c>
      <c r="C10" s="1">
        <f>'PRIMA ELABORAZIONE'!C10</f>
        <v>1</v>
      </c>
      <c r="D10" s="1">
        <f>'PRIMA ELABORAZIONE'!D10</f>
        <v>0.32944606413994176</v>
      </c>
      <c r="E10" s="1">
        <f>'PRIMA ELABORAZIONE'!E10</f>
        <v>0.52</v>
      </c>
      <c r="F10" s="1">
        <f>'PRIMA ELABORAZIONE'!F10</f>
        <v>0.8</v>
      </c>
      <c r="G10" s="1">
        <f>'PRIMA ELABORAZIONE'!G10</f>
        <v>0.48</v>
      </c>
      <c r="H10" s="1">
        <f>'PRIMA ELABORAZIONE'!H10</f>
        <v>0.8</v>
      </c>
      <c r="I10" s="15">
        <f>(B10*PESI!$C$2)+C10*PESI!$C$3+D10*PESI!$C$4+E10*PESI!$C$5+F10*PESI!$C$6+G10*PESI!$C$7+H10*PESI!$C$8</f>
        <v>0.73958919518252519</v>
      </c>
      <c r="K10" s="23">
        <f t="shared" si="0"/>
        <v>1</v>
      </c>
      <c r="N10" s="11"/>
      <c r="W10" s="15">
        <f>(B10*PESI!$B$2)+C10*PESI!$B$3+D10*PESI!$B$4+E10*PESI!$B$5+F10*PESI!$B$6+G10*PESI!$B$7+H10*PESI!$B$8</f>
        <v>0.6929664205707724</v>
      </c>
      <c r="X10" s="1">
        <f t="shared" si="1"/>
        <v>1.0376557507851876</v>
      </c>
    </row>
    <row r="11" spans="1:24" ht="18" x14ac:dyDescent="0.35">
      <c r="A11" s="6">
        <v>8</v>
      </c>
      <c r="B11" s="1">
        <f>'PRIMA ELABORAZIONE'!B11</f>
        <v>0.11309151553053992</v>
      </c>
      <c r="C11" s="1">
        <f>'PRIMA ELABORAZIONE'!C11</f>
        <v>0.10204081632653061</v>
      </c>
      <c r="D11" s="1">
        <f>'PRIMA ELABORAZIONE'!D11</f>
        <v>0.28279883381924203</v>
      </c>
      <c r="E11" s="1">
        <f>'PRIMA ELABORAZIONE'!E11</f>
        <v>0.52</v>
      </c>
      <c r="F11" s="1">
        <f>'PRIMA ELABORAZIONE'!F11</f>
        <v>0.35000000000000009</v>
      </c>
      <c r="G11" s="1">
        <f>'PRIMA ELABORAZIONE'!G11</f>
        <v>0.64</v>
      </c>
      <c r="H11" s="1">
        <f>'PRIMA ELABORAZIONE'!H11</f>
        <v>0.8</v>
      </c>
      <c r="I11" s="15">
        <f>(B11*PESI!$C$2)+C11*PESI!$C$3+D11*PESI!$C$4+E11*PESI!$C$5+F11*PESI!$C$6+G11*PESI!$C$7+H11*PESI!$C$8</f>
        <v>0.34461884584084684</v>
      </c>
      <c r="K11" s="23">
        <f t="shared" si="0"/>
        <v>0.15431666142786432</v>
      </c>
      <c r="N11" s="11"/>
      <c r="W11" s="15">
        <f>(B11*PESI!$B$2)+C11*PESI!$B$3+D11*PESI!$B$4+E11*PESI!$B$5+F11*PESI!$B$6+G11*PESI!$B$7+H11*PESI!$B$8</f>
        <v>0.40113302366804465</v>
      </c>
      <c r="X11" s="1">
        <f t="shared" si="1"/>
        <v>0.26841135426571422</v>
      </c>
    </row>
    <row r="12" spans="1:24" ht="18" x14ac:dyDescent="0.35">
      <c r="A12" s="6">
        <v>10</v>
      </c>
      <c r="B12" s="1">
        <f>'PRIMA ELABORAZIONE'!B12</f>
        <v>0.2022869711098767</v>
      </c>
      <c r="C12" s="1">
        <f>'PRIMA ELABORAZIONE'!C12</f>
        <v>0.25364431486880473</v>
      </c>
      <c r="D12" s="1">
        <f>'PRIMA ELABORAZIONE'!D12</f>
        <v>0.38192419825072893</v>
      </c>
      <c r="E12" s="1">
        <f>'PRIMA ELABORAZIONE'!E12</f>
        <v>0.44000000000000006</v>
      </c>
      <c r="F12" s="1">
        <f>'PRIMA ELABORAZIONE'!F12</f>
        <v>0.39999999999999991</v>
      </c>
      <c r="G12" s="1">
        <f>'PRIMA ELABORAZIONE'!G12</f>
        <v>0.88</v>
      </c>
      <c r="H12" s="1">
        <f>'PRIMA ELABORAZIONE'!H12</f>
        <v>0.39999999999999991</v>
      </c>
      <c r="I12" s="15">
        <f>(B12*PESI!$C$2)+C12*PESI!$C$3+D12*PESI!$C$4+E12*PESI!$C$5+F12*PESI!$C$6+G12*PESI!$C$7+H12*PESI!$C$8</f>
        <v>0.35620828310788705</v>
      </c>
      <c r="K12" s="23">
        <f t="shared" si="0"/>
        <v>0.17913116716607685</v>
      </c>
      <c r="N12" s="11"/>
      <c r="W12" s="15">
        <f>(B12*PESI!$B$2)+C12*PESI!$B$3+D12*PESI!$B$4+E12*PESI!$B$5+F12*PESI!$B$6+G12*PESI!$B$7+H12*PESI!$B$8</f>
        <v>0.42255078346134428</v>
      </c>
      <c r="X12" s="1">
        <f t="shared" si="1"/>
        <v>0.32486648202645962</v>
      </c>
    </row>
    <row r="13" spans="1:24" ht="18" x14ac:dyDescent="0.35">
      <c r="A13" s="6">
        <v>12</v>
      </c>
      <c r="B13" s="1">
        <f>'PRIMA ELABORAZIONE'!B13</f>
        <v>0.24635906099320731</v>
      </c>
      <c r="C13" s="1">
        <f>'PRIMA ELABORAZIONE'!C13</f>
        <v>0.24198250728862977</v>
      </c>
      <c r="D13" s="1">
        <f>'PRIMA ELABORAZIONE'!D13</f>
        <v>0.30029154518950441</v>
      </c>
      <c r="E13" s="1">
        <f>'PRIMA ELABORAZIONE'!E13</f>
        <v>0.52</v>
      </c>
      <c r="F13" s="1">
        <f>'PRIMA ELABORAZIONE'!F13</f>
        <v>0.30000000000000004</v>
      </c>
      <c r="G13" s="1">
        <f>'PRIMA ELABORAZIONE'!G13</f>
        <v>0.88</v>
      </c>
      <c r="H13" s="1">
        <f>'PRIMA ELABORAZIONE'!H13</f>
        <v>0.44999999999999996</v>
      </c>
      <c r="I13" s="15">
        <f>(B13*PESI!$C$2)+C13*PESI!$C$3+D13*PESI!$C$4+E13*PESI!$C$5+F13*PESI!$C$6+G13*PESI!$C$7+H13*PESI!$C$8</f>
        <v>0.35992601403353019</v>
      </c>
      <c r="K13" s="23">
        <f t="shared" si="0"/>
        <v>0.18709131684908753</v>
      </c>
      <c r="N13" s="11"/>
      <c r="W13" s="15">
        <f>(B13*PESI!$B$2)+C13*PESI!$B$3+D13*PESI!$B$4+E13*PESI!$B$5+F13*PESI!$B$6+G13*PESI!$B$7+H13*PESI!$B$8</f>
        <v>0.41980473049590594</v>
      </c>
      <c r="X13" s="1">
        <f t="shared" si="1"/>
        <v>0.31762815399879663</v>
      </c>
    </row>
    <row r="14" spans="1:24" ht="18" x14ac:dyDescent="0.35">
      <c r="A14" s="10">
        <v>13</v>
      </c>
      <c r="B14" s="1">
        <f>'PRIMA ELABORAZIONE'!B14</f>
        <v>0.33700348432055749</v>
      </c>
      <c r="C14" s="1">
        <f>'PRIMA ELABORAZIONE'!C14</f>
        <v>0.23615160349854233</v>
      </c>
      <c r="D14" s="1">
        <f>'PRIMA ELABORAZIONE'!D14</f>
        <v>0.21282798833819244</v>
      </c>
      <c r="E14" s="1">
        <f>'PRIMA ELABORAZIONE'!E14</f>
        <v>0.55999999999999994</v>
      </c>
      <c r="F14" s="1">
        <f>'PRIMA ELABORAZIONE'!F14</f>
        <v>0.44999999999999996</v>
      </c>
      <c r="G14" s="1">
        <f>'PRIMA ELABORAZIONE'!G14</f>
        <v>0.88</v>
      </c>
      <c r="H14" s="1">
        <f>'PRIMA ELABORAZIONE'!H14</f>
        <v>0.30000000000000004</v>
      </c>
      <c r="I14" s="15">
        <f>(B14*PESI!$C$2)+C14*PESI!$C$3+D14*PESI!$C$4+E14*PESI!$C$5+F14*PESI!$C$6+G14*PESI!$C$7+H14*PESI!$C$8</f>
        <v>0.37605067671667969</v>
      </c>
      <c r="K14" s="23">
        <f t="shared" si="0"/>
        <v>0.22161633523075583</v>
      </c>
      <c r="N14" s="11"/>
      <c r="W14" s="15">
        <f>(B14*PESI!$B$2)+C14*PESI!$B$3+D14*PESI!$B$4+E14*PESI!$B$5+F14*PESI!$B$6+G14*PESI!$B$7+H14*PESI!$B$8</f>
        <v>0.42514043945104169</v>
      </c>
      <c r="X14" s="1">
        <f t="shared" si="1"/>
        <v>0.33169256286617865</v>
      </c>
    </row>
    <row r="15" spans="1:24" ht="18" x14ac:dyDescent="0.35">
      <c r="A15" s="16">
        <v>16</v>
      </c>
      <c r="B15" s="1">
        <f>'PRIMA ELABORAZIONE'!B15</f>
        <v>0.12939851476436842</v>
      </c>
      <c r="C15" s="1">
        <f>'PRIMA ELABORAZIONE'!C15</f>
        <v>9.6209912536443148E-2</v>
      </c>
      <c r="D15" s="1">
        <f>'PRIMA ELABORAZIONE'!D15</f>
        <v>0.23615160349854233</v>
      </c>
      <c r="E15" s="1">
        <f>'PRIMA ELABORAZIONE'!E15</f>
        <v>0.48</v>
      </c>
      <c r="F15" s="1">
        <f>'PRIMA ELABORAZIONE'!F15</f>
        <v>0.8</v>
      </c>
      <c r="G15" s="1">
        <f>'PRIMA ELABORAZIONE'!G15</f>
        <v>0.64</v>
      </c>
      <c r="H15" s="1">
        <f>'PRIMA ELABORAZIONE'!H15</f>
        <v>0.35000000000000009</v>
      </c>
      <c r="I15" s="15">
        <f>(B15*PESI!$C$2)+C15*PESI!$C$3+D15*PESI!$C$4+E15*PESI!$C$5+F15*PESI!$C$6+G15*PESI!$C$7+H15*PESI!$C$8</f>
        <v>0.33560132937136428</v>
      </c>
      <c r="K15" s="23">
        <f t="shared" si="0"/>
        <v>0.13500897555662891</v>
      </c>
      <c r="N15" s="11"/>
      <c r="W15" s="15">
        <f>(B15*PESI!$B$2)+C15*PESI!$B$3+D15*PESI!$B$4+E15*PESI!$B$5+F15*PESI!$B$6+G15*PESI!$B$7+H15*PESI!$B$8</f>
        <v>0.39025143297133624</v>
      </c>
      <c r="X15" s="1">
        <f t="shared" si="1"/>
        <v>0.23972854154619735</v>
      </c>
    </row>
    <row r="16" spans="1:24" ht="18" x14ac:dyDescent="0.35">
      <c r="A16" s="6">
        <v>20</v>
      </c>
      <c r="B16" s="1">
        <f>'PRIMA ELABORAZIONE'!B16</f>
        <v>0.34433916770245393</v>
      </c>
      <c r="C16" s="1">
        <f>'PRIMA ELABORAZIONE'!C16</f>
        <v>0.35276967930029163</v>
      </c>
      <c r="D16" s="1">
        <f>'PRIMA ELABORAZIONE'!D16</f>
        <v>0.31195335276967934</v>
      </c>
      <c r="E16" s="1">
        <f>'PRIMA ELABORAZIONE'!E16</f>
        <v>0.36</v>
      </c>
      <c r="F16" s="1">
        <f>'PRIMA ELABORAZIONE'!F16</f>
        <v>0.44999999999999996</v>
      </c>
      <c r="G16" s="1">
        <f>'PRIMA ELABORAZIONE'!G16</f>
        <v>0.55999999999999994</v>
      </c>
      <c r="H16" s="1">
        <f>'PRIMA ELABORAZIONE'!H16</f>
        <v>0</v>
      </c>
      <c r="I16" s="15">
        <f>(B16*PESI!$C$2)+C16*PESI!$C$3+D16*PESI!$C$4+E16*PESI!$C$5+F16*PESI!$C$6+G16*PESI!$C$7+H16*PESI!$C$8</f>
        <v>0.32259402418994776</v>
      </c>
      <c r="K16" s="23">
        <f t="shared" si="0"/>
        <v>0.10715862858759327</v>
      </c>
      <c r="N16" s="11"/>
      <c r="W16" s="15">
        <f>(B16*PESI!$B$2)+C16*PESI!$B$3+D16*PESI!$B$4+E16*PESI!$B$5+F16*PESI!$B$6+G16*PESI!$B$7+H16*PESI!$B$8</f>
        <v>0.33986602853891779</v>
      </c>
      <c r="X16" s="1">
        <f t="shared" si="1"/>
        <v>0.10691752526993423</v>
      </c>
    </row>
    <row r="17" spans="1:24" ht="18" x14ac:dyDescent="0.35">
      <c r="A17" s="6">
        <v>21</v>
      </c>
      <c r="B17" s="1">
        <f>'PRIMA ELABORAZIONE'!B17</f>
        <v>0.21294176207068191</v>
      </c>
      <c r="C17" s="1">
        <f>'PRIMA ELABORAZIONE'!C17</f>
        <v>0.24198250728862977</v>
      </c>
      <c r="D17" s="1">
        <f>'PRIMA ELABORAZIONE'!D17</f>
        <v>0.34693877551020413</v>
      </c>
      <c r="E17" s="1">
        <f>'PRIMA ELABORAZIONE'!E17</f>
        <v>0.6</v>
      </c>
      <c r="F17" s="1">
        <f>'PRIMA ELABORAZIONE'!F17</f>
        <v>0.25</v>
      </c>
      <c r="G17" s="1">
        <f>'PRIMA ELABORAZIONE'!G17</f>
        <v>0.24</v>
      </c>
      <c r="H17" s="1">
        <f>'PRIMA ELABORAZIONE'!H17</f>
        <v>0.5</v>
      </c>
      <c r="I17" s="15">
        <f>(B17*PESI!$C$2)+C17*PESI!$C$3+D17*PESI!$C$4+E17*PESI!$C$5+F17*PESI!$C$6+G17*PESI!$C$7+H17*PESI!$C$8</f>
        <v>0.33779132001232548</v>
      </c>
      <c r="K17" s="23">
        <f t="shared" si="0"/>
        <v>0.139698032848592</v>
      </c>
      <c r="N17" s="11"/>
      <c r="W17" s="15">
        <f>(B17*PESI!$B$2)+C17*PESI!$B$3+D17*PESI!$B$4+E17*PESI!$B$5+F17*PESI!$B$6+G17*PESI!$B$7+H17*PESI!$B$8</f>
        <v>0.3416947206956451</v>
      </c>
      <c r="X17" s="1">
        <f t="shared" si="1"/>
        <v>0.11173777959809283</v>
      </c>
    </row>
    <row r="18" spans="1:24" ht="18" x14ac:dyDescent="0.35">
      <c r="A18" s="10">
        <v>22</v>
      </c>
      <c r="B18" s="1">
        <f>'PRIMA ELABORAZIONE'!B18</f>
        <v>0.19762550006452445</v>
      </c>
      <c r="C18" s="1">
        <f>'PRIMA ELABORAZIONE'!C18</f>
        <v>0.22448979591836737</v>
      </c>
      <c r="D18" s="1">
        <f>'PRIMA ELABORAZIONE'!D18</f>
        <v>0.34693877551020413</v>
      </c>
      <c r="E18" s="1">
        <f>'PRIMA ELABORAZIONE'!E18</f>
        <v>0.6</v>
      </c>
      <c r="F18" s="1">
        <f>'PRIMA ELABORAZIONE'!F18</f>
        <v>0.44999999999999996</v>
      </c>
      <c r="G18" s="1">
        <f>'PRIMA ELABORAZIONE'!G18</f>
        <v>0.24</v>
      </c>
      <c r="H18" s="1">
        <f>'PRIMA ELABORAZIONE'!H18</f>
        <v>0.25</v>
      </c>
      <c r="I18" s="15">
        <f>(B18*PESI!$C$2)+C18*PESI!$C$3+D18*PESI!$C$4+E18*PESI!$C$5+F18*PESI!$C$6+G18*PESI!$C$7+H18*PESI!$C$8</f>
        <v>0.32467168113858008</v>
      </c>
      <c r="K18" s="23">
        <f t="shared" si="0"/>
        <v>0.11160716470595139</v>
      </c>
      <c r="N18" s="11"/>
      <c r="W18" s="15">
        <f>(B18*PESI!$B$2)+C18*PESI!$B$3+D18*PESI!$B$4+E18*PESI!$B$5+F18*PESI!$B$6+G18*PESI!$B$7+H18*PESI!$B$8</f>
        <v>0.3298648673561565</v>
      </c>
      <c r="X18" s="1">
        <f t="shared" si="1"/>
        <v>8.055543895569553E-2</v>
      </c>
    </row>
    <row r="19" spans="1:24" ht="18" x14ac:dyDescent="0.35">
      <c r="A19" s="6">
        <v>23</v>
      </c>
      <c r="B19" s="1">
        <f>'PRIMA ELABORAZIONE'!B19</f>
        <v>0.2996515679442508</v>
      </c>
      <c r="C19" s="1">
        <f>'PRIMA ELABORAZIONE'!C19</f>
        <v>0.3352769679300292</v>
      </c>
      <c r="D19" s="1">
        <f>'PRIMA ELABORAZIONE'!D19</f>
        <v>0.3411078717201167</v>
      </c>
      <c r="E19" s="1">
        <f>'PRIMA ELABORAZIONE'!E19</f>
        <v>0.6</v>
      </c>
      <c r="F19" s="1">
        <f>'PRIMA ELABORAZIONE'!F19</f>
        <v>0.35000000000000009</v>
      </c>
      <c r="G19" s="1">
        <f>'PRIMA ELABORAZIONE'!G19</f>
        <v>0.24</v>
      </c>
      <c r="H19" s="1">
        <f>'PRIMA ELABORAZIONE'!H19</f>
        <v>0.44999999999999996</v>
      </c>
      <c r="I19" s="15">
        <f>(B19*PESI!$C$2)+C19*PESI!$C$3+D19*PESI!$C$4+E19*PESI!$C$5+F19*PESI!$C$6+G19*PESI!$C$7+H19*PESI!$C$8</f>
        <v>0.37935215340491601</v>
      </c>
      <c r="K19" s="23">
        <f t="shared" si="0"/>
        <v>0.22868522997837265</v>
      </c>
      <c r="N19" s="11"/>
      <c r="W19" s="15">
        <f>(B19*PESI!$B$2)+C19*PESI!$B$3+D19*PESI!$B$4+E19*PESI!$B$5+F19*PESI!$B$6+G19*PESI!$B$7+H19*PESI!$B$8</f>
        <v>0.37371948679919953</v>
      </c>
      <c r="X19" s="1">
        <f t="shared" si="1"/>
        <v>0.19615194239254904</v>
      </c>
    </row>
    <row r="20" spans="1:24" ht="18" x14ac:dyDescent="0.35">
      <c r="A20" s="10">
        <v>27</v>
      </c>
      <c r="B20" s="1">
        <f>'PRIMA ELABORAZIONE'!B20</f>
        <v>0.11386469221835074</v>
      </c>
      <c r="C20" s="1">
        <f>'PRIMA ELABORAZIONE'!C20</f>
        <v>0.13119533527696794</v>
      </c>
      <c r="D20" s="1">
        <f>'PRIMA ELABORAZIONE'!D20</f>
        <v>0.35276967930029163</v>
      </c>
      <c r="E20" s="1">
        <f>'PRIMA ELABORAZIONE'!E20</f>
        <v>0.48</v>
      </c>
      <c r="F20" s="1">
        <f>'PRIMA ELABORAZIONE'!F20</f>
        <v>0.85000000000000009</v>
      </c>
      <c r="G20" s="1">
        <f>'PRIMA ELABORAZIONE'!G20</f>
        <v>0.24</v>
      </c>
      <c r="H20" s="1">
        <f>'PRIMA ELABORAZIONE'!H20</f>
        <v>0.25</v>
      </c>
      <c r="I20" s="15">
        <f>(B20*PESI!$C$2)+C20*PESI!$C$3+D20*PESI!$C$4+E20*PESI!$C$5+F20*PESI!$C$6+G20*PESI!$C$7+H20*PESI!$C$8</f>
        <v>0.32584809725283842</v>
      </c>
      <c r="K20" s="23">
        <f t="shared" si="0"/>
        <v>0.11412602595392676</v>
      </c>
      <c r="N20" s="11"/>
      <c r="W20" s="15">
        <f>(B20*PESI!$B$2)+C20*PESI!$B$3+D20*PESI!$B$4+E20*PESI!$B$5+F20*PESI!$B$6+G20*PESI!$B$7+H20*PESI!$B$8</f>
        <v>0.34540424382794432</v>
      </c>
      <c r="X20" s="1">
        <f t="shared" si="1"/>
        <v>0.12151572110021523</v>
      </c>
    </row>
    <row r="21" spans="1:24" ht="18" x14ac:dyDescent="0.35">
      <c r="A21" s="6">
        <v>28</v>
      </c>
      <c r="B21" s="1">
        <f>'PRIMA ELABORAZIONE'!B21</f>
        <v>0.13125503137117536</v>
      </c>
      <c r="C21" s="1">
        <f>'PRIMA ELABORAZIONE'!C21</f>
        <v>0.14868804664723032</v>
      </c>
      <c r="D21" s="1">
        <f>'PRIMA ELABORAZIONE'!D21</f>
        <v>0.34693877551020413</v>
      </c>
      <c r="E21" s="1">
        <f>'PRIMA ELABORAZIONE'!E21</f>
        <v>0.48</v>
      </c>
      <c r="F21" s="1">
        <f>'PRIMA ELABORAZIONE'!F21</f>
        <v>0.5</v>
      </c>
      <c r="G21" s="1">
        <f>'PRIMA ELABORAZIONE'!G21</f>
        <v>0.24</v>
      </c>
      <c r="H21" s="1">
        <f>'PRIMA ELABORAZIONE'!H21</f>
        <v>0.85000000000000009</v>
      </c>
      <c r="I21" s="15">
        <f>(B21*PESI!$C$2)+C21*PESI!$C$3+D21*PESI!$C$4+E21*PESI!$C$5+F21*PESI!$C$6+G21*PESI!$C$7+H21*PESI!$C$8</f>
        <v>0.36537546824123895</v>
      </c>
      <c r="K21" s="23">
        <f t="shared" si="0"/>
        <v>0.19875931328338292</v>
      </c>
      <c r="W21" s="15">
        <f>(B21*PESI!$B$2)+C21*PESI!$B$3+D21*PESI!$B$4+E21*PESI!$B$5+F21*PESI!$B$6+G21*PESI!$B$7+H21*PESI!$B$8</f>
        <v>0.38526883621837282</v>
      </c>
      <c r="X21" s="1">
        <f t="shared" si="1"/>
        <v>0.22659490203471003</v>
      </c>
    </row>
    <row r="22" spans="1:24" ht="18" x14ac:dyDescent="0.35">
      <c r="A22" s="6">
        <v>29</v>
      </c>
      <c r="B22" s="1">
        <f>'PRIMA ELABORAZIONE'!B22</f>
        <v>0.20783634140196278</v>
      </c>
      <c r="C22" s="1">
        <f>'PRIMA ELABORAZIONE'!C22</f>
        <v>0.23615160349854233</v>
      </c>
      <c r="D22" s="1">
        <f>'PRIMA ELABORAZIONE'!D22</f>
        <v>0.34693877551020413</v>
      </c>
      <c r="E22" s="1">
        <f>'PRIMA ELABORAZIONE'!E22</f>
        <v>0.48</v>
      </c>
      <c r="F22" s="1">
        <f>'PRIMA ELABORAZIONE'!F22</f>
        <v>0.35000000000000009</v>
      </c>
      <c r="G22" s="1">
        <f>'PRIMA ELABORAZIONE'!G22</f>
        <v>0.24</v>
      </c>
      <c r="H22" s="1">
        <f>'PRIMA ELABORAZIONE'!H22</f>
        <v>0.5</v>
      </c>
      <c r="I22" s="15">
        <f>(B22*PESI!$C$2)+C22*PESI!$C$3+D22*PESI!$C$4+E22*PESI!$C$5+F22*PESI!$C$6+G22*PESI!$C$7+H22*PESI!$C$8</f>
        <v>0.33097366260996597</v>
      </c>
      <c r="K22" s="23">
        <f t="shared" si="0"/>
        <v>0.12510053386448275</v>
      </c>
      <c r="W22" s="15">
        <f>(B22*PESI!$B$2)+C22*PESI!$B$3+D22*PESI!$B$4+E22*PESI!$B$5+F22*PESI!$B$6+G22*PESI!$B$7+H22*PESI!$B$8</f>
        <v>0.33727524577295842</v>
      </c>
      <c r="X22" s="1">
        <f t="shared" si="1"/>
        <v>0.10008847435778746</v>
      </c>
    </row>
    <row r="23" spans="1:24" ht="18" x14ac:dyDescent="0.35">
      <c r="A23" s="6">
        <v>30</v>
      </c>
      <c r="B23" s="1">
        <f>'PRIMA ELABORAZIONE'!B23</f>
        <v>0.33992749797627841</v>
      </c>
      <c r="C23" s="1">
        <f>'PRIMA ELABORAZIONE'!C23</f>
        <v>0.3352769679300292</v>
      </c>
      <c r="D23" s="1">
        <f>'PRIMA ELABORAZIONE'!D23</f>
        <v>0.30029154518950441</v>
      </c>
      <c r="E23" s="1">
        <f>'PRIMA ELABORAZIONE'!E23</f>
        <v>0.48</v>
      </c>
      <c r="F23" s="1">
        <f>'PRIMA ELABORAZIONE'!F23</f>
        <v>0</v>
      </c>
      <c r="G23" s="1">
        <f>'PRIMA ELABORAZIONE'!G23</f>
        <v>0.52</v>
      </c>
      <c r="H23" s="1">
        <f>'PRIMA ELABORAZIONE'!H23</f>
        <v>0.30000000000000004</v>
      </c>
      <c r="I23" s="15">
        <f>(B23*PESI!$C$2)+C23*PESI!$C$3+D23*PESI!$C$4+E23*PESI!$C$5+F23*PESI!$C$6+G23*PESI!$C$7+H23*PESI!$C$8</f>
        <v>0.31331229237550795</v>
      </c>
      <c r="K23" s="23">
        <f t="shared" si="0"/>
        <v>8.7285222997402115E-2</v>
      </c>
      <c r="W23" s="15">
        <f>(B23*PESI!$B$2)+C23*PESI!$B$3+D23*PESI!$B$4+E23*PESI!$B$5+F23*PESI!$B$6+G23*PESI!$B$7+H23*PESI!$B$8</f>
        <v>0.32507085872797314</v>
      </c>
      <c r="X23" s="1">
        <f t="shared" si="1"/>
        <v>6.7918899364151672E-2</v>
      </c>
    </row>
    <row r="25" spans="1:24" x14ac:dyDescent="0.3">
      <c r="B25" s="11"/>
      <c r="L25" s="11"/>
    </row>
  </sheetData>
  <mergeCells count="2">
    <mergeCell ref="B1:I1"/>
    <mergeCell ref="W1:X1"/>
  </mergeCells>
  <conditionalFormatting sqref="B3:I23">
    <cfRule type="cellIs" dxfId="5" priority="4" operator="between">
      <formula>0.370001</formula>
      <formula>0.5</formula>
    </cfRule>
    <cfRule type="cellIs" dxfId="4" priority="5" operator="greaterThan">
      <formula>0.5</formula>
    </cfRule>
    <cfRule type="cellIs" dxfId="3" priority="6" operator="lessThanOrEqual">
      <formula>0.37</formula>
    </cfRule>
  </conditionalFormatting>
  <conditionalFormatting sqref="K3:K23">
    <cfRule type="cellIs" dxfId="2" priority="1" operator="between">
      <formula>0.50001</formula>
      <formula>0.7</formula>
    </cfRule>
    <cfRule type="cellIs" dxfId="1" priority="2" operator="greaterThanOrEqual">
      <formula>0.7</formula>
    </cfRule>
    <cfRule type="cellIs" dxfId="0" priority="3" operator="lessThanOrEqual">
      <formula>0.5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D64"/>
  <sheetViews>
    <sheetView workbookViewId="0">
      <selection activeCell="F4" sqref="F4"/>
    </sheetView>
  </sheetViews>
  <sheetFormatPr defaultRowHeight="14.4" x14ac:dyDescent="0.3"/>
  <cols>
    <col min="2" max="2" width="21.44140625" bestFit="1" customWidth="1"/>
    <col min="3" max="3" width="70.6640625" customWidth="1"/>
    <col min="4" max="4" width="29.44140625" customWidth="1"/>
  </cols>
  <sheetData>
    <row r="2" spans="2:4" ht="14.4" customHeight="1" x14ac:dyDescent="0.3">
      <c r="B2" s="29" t="s">
        <v>24</v>
      </c>
      <c r="C2" s="29"/>
    </row>
    <row r="3" spans="2:4" ht="14.4" customHeight="1" x14ac:dyDescent="0.3">
      <c r="B3" s="29"/>
      <c r="C3" s="29"/>
      <c r="D3" s="18"/>
    </row>
    <row r="4" spans="2:4" ht="72" x14ac:dyDescent="0.3">
      <c r="B4" s="5" t="s">
        <v>36</v>
      </c>
      <c r="C4" s="19" t="s">
        <v>37</v>
      </c>
    </row>
    <row r="5" spans="2:4" x14ac:dyDescent="0.3">
      <c r="C5" s="19"/>
      <c r="D5" s="18"/>
    </row>
    <row r="6" spans="2:4" x14ac:dyDescent="0.3">
      <c r="B6" s="5" t="s">
        <v>35</v>
      </c>
      <c r="C6" s="20" t="s">
        <v>25</v>
      </c>
      <c r="D6" s="18"/>
    </row>
    <row r="7" spans="2:4" x14ac:dyDescent="0.3">
      <c r="C7" s="20"/>
      <c r="D7" s="18"/>
    </row>
    <row r="8" spans="2:4" ht="28.8" x14ac:dyDescent="0.3">
      <c r="B8" s="5" t="s">
        <v>26</v>
      </c>
      <c r="C8" s="19" t="s">
        <v>38</v>
      </c>
      <c r="D8" s="18"/>
    </row>
    <row r="9" spans="2:4" x14ac:dyDescent="0.3">
      <c r="C9" s="19"/>
      <c r="D9" s="18"/>
    </row>
    <row r="10" spans="2:4" ht="24" x14ac:dyDescent="0.3">
      <c r="B10" s="5" t="s">
        <v>10</v>
      </c>
      <c r="C10" s="20" t="s">
        <v>39</v>
      </c>
      <c r="D10" s="18"/>
    </row>
    <row r="11" spans="2:4" ht="24" x14ac:dyDescent="0.3">
      <c r="B11" s="5" t="s">
        <v>11</v>
      </c>
      <c r="C11" s="20" t="s">
        <v>40</v>
      </c>
      <c r="D11" s="18"/>
    </row>
    <row r="12" spans="2:4" x14ac:dyDescent="0.3">
      <c r="C12" s="20"/>
      <c r="D12" s="32"/>
    </row>
    <row r="13" spans="2:4" ht="43.2" x14ac:dyDescent="0.3">
      <c r="C13" s="19" t="s">
        <v>41</v>
      </c>
      <c r="D13" s="32"/>
    </row>
    <row r="14" spans="2:4" x14ac:dyDescent="0.3">
      <c r="B14" s="8" t="s">
        <v>42</v>
      </c>
      <c r="C14" s="20" t="s">
        <v>27</v>
      </c>
      <c r="D14" s="32"/>
    </row>
    <row r="15" spans="2:4" x14ac:dyDescent="0.3">
      <c r="B15" s="8" t="s">
        <v>12</v>
      </c>
      <c r="C15" s="20" t="s">
        <v>28</v>
      </c>
      <c r="D15" s="32"/>
    </row>
    <row r="16" spans="2:4" x14ac:dyDescent="0.3">
      <c r="B16" s="5" t="s">
        <v>13</v>
      </c>
      <c r="C16" s="20" t="s">
        <v>29</v>
      </c>
    </row>
    <row r="17" spans="2:3" x14ac:dyDescent="0.3">
      <c r="B17" s="5" t="s">
        <v>14</v>
      </c>
      <c r="C17" s="20" t="s">
        <v>29</v>
      </c>
    </row>
    <row r="18" spans="2:3" x14ac:dyDescent="0.3">
      <c r="B18" s="30"/>
      <c r="C18" s="31"/>
    </row>
    <row r="20" spans="2:3" ht="14.4" customHeight="1" x14ac:dyDescent="0.3">
      <c r="B20" s="29" t="s">
        <v>30</v>
      </c>
      <c r="C20" s="29"/>
    </row>
    <row r="21" spans="2:3" ht="14.4" customHeight="1" x14ac:dyDescent="0.3">
      <c r="B21" s="29"/>
      <c r="C21" s="29"/>
    </row>
    <row r="23" spans="2:3" ht="57.6" x14ac:dyDescent="0.3">
      <c r="B23" s="5" t="s">
        <v>15</v>
      </c>
      <c r="C23" s="18" t="s">
        <v>43</v>
      </c>
    </row>
    <row r="24" spans="2:3" x14ac:dyDescent="0.3">
      <c r="C24" s="18"/>
    </row>
    <row r="26" spans="2:3" ht="15" customHeight="1" x14ac:dyDescent="0.3"/>
    <row r="27" spans="2:3" ht="15" customHeight="1" x14ac:dyDescent="0.3"/>
    <row r="30" spans="2:3" ht="15" customHeight="1" x14ac:dyDescent="0.3"/>
    <row r="31" spans="2:3" ht="15" customHeight="1" x14ac:dyDescent="0.3"/>
    <row r="32" spans="2:3" ht="15" customHeight="1" x14ac:dyDescent="0.3"/>
    <row r="33" ht="15" customHeight="1" x14ac:dyDescent="0.3"/>
    <row r="34" ht="15" customHeight="1" x14ac:dyDescent="0.3"/>
    <row r="35" ht="15" customHeight="1" x14ac:dyDescent="0.3"/>
    <row r="36" ht="15" customHeight="1" x14ac:dyDescent="0.3"/>
    <row r="37" ht="15" customHeight="1" x14ac:dyDescent="0.3"/>
    <row r="38" ht="15" customHeight="1" x14ac:dyDescent="0.3"/>
    <row r="39" ht="15" customHeight="1" x14ac:dyDescent="0.3"/>
    <row r="40" ht="15" customHeight="1" x14ac:dyDescent="0.3"/>
    <row r="41" ht="15" customHeight="1" x14ac:dyDescent="0.3"/>
    <row r="42" ht="15" customHeight="1" x14ac:dyDescent="0.3"/>
    <row r="43" ht="15" customHeight="1" x14ac:dyDescent="0.3"/>
    <row r="44" ht="15" customHeight="1" x14ac:dyDescent="0.3"/>
    <row r="45" ht="15" customHeight="1" x14ac:dyDescent="0.3"/>
    <row r="46" ht="15" customHeight="1" x14ac:dyDescent="0.3"/>
    <row r="47" ht="15" customHeight="1" x14ac:dyDescent="0.3"/>
    <row r="48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99.9" customHeight="1" x14ac:dyDescent="0.3"/>
    <row r="62" ht="99.9" customHeight="1" x14ac:dyDescent="0.3"/>
    <row r="63" ht="99.9" customHeight="1" x14ac:dyDescent="0.3"/>
    <row r="64" ht="99.9" customHeight="1" x14ac:dyDescent="0.3"/>
  </sheetData>
  <mergeCells count="3">
    <mergeCell ref="B2:C3"/>
    <mergeCell ref="B18:C18"/>
    <mergeCell ref="B20:C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DATI </vt:lpstr>
      <vt:lpstr>PRIMA ELABORAZIONE</vt:lpstr>
      <vt:lpstr>PESI</vt:lpstr>
      <vt:lpstr>FDV</vt:lpstr>
      <vt:lpstr>LEGENDA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Laura Castellani</cp:lastModifiedBy>
  <dcterms:created xsi:type="dcterms:W3CDTF">2025-01-31T16:16:33Z</dcterms:created>
  <dcterms:modified xsi:type="dcterms:W3CDTF">2025-07-04T09:38:53Z</dcterms:modified>
</cp:coreProperties>
</file>